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13_ncr:1_{42599524-611D-45F6-BFAF-6529C8C387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talase  " sheetId="25" r:id="rId1"/>
    <sheet name="peroxidase" sheetId="27" r:id="rId2"/>
    <sheet name="Phenoloxidase" sheetId="29" r:id="rId3"/>
    <sheet name="Superoxide dismutase" sheetId="3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5" l="1"/>
  <c r="H3" i="30"/>
  <c r="D6" i="30"/>
  <c r="E6" i="30" s="1"/>
  <c r="D5" i="30"/>
  <c r="E5" i="30" s="1"/>
  <c r="D4" i="30"/>
  <c r="E4" i="30" s="1"/>
  <c r="G3" i="30" s="1"/>
  <c r="D3" i="30"/>
  <c r="E3" i="30" s="1"/>
  <c r="G4" i="30" l="1"/>
  <c r="H4" i="30"/>
  <c r="D3" i="27" l="1"/>
  <c r="AB8" i="25" l="1"/>
  <c r="D4" i="29" l="1"/>
  <c r="E4" i="29" s="1"/>
  <c r="D5" i="29"/>
  <c r="E5" i="29" s="1"/>
  <c r="D6" i="29"/>
  <c r="E6" i="29" s="1"/>
  <c r="D3" i="29"/>
  <c r="E3" i="29" s="1"/>
  <c r="H4" i="29" l="1"/>
  <c r="G4" i="29"/>
  <c r="G3" i="29"/>
  <c r="H3" i="29"/>
  <c r="D4" i="27"/>
  <c r="E4" i="27" s="1"/>
  <c r="D5" i="27"/>
  <c r="E5" i="27" s="1"/>
  <c r="D6" i="27"/>
  <c r="E6" i="27" s="1"/>
  <c r="E3" i="27"/>
  <c r="G3" i="27" l="1"/>
  <c r="H3" i="27"/>
  <c r="G4" i="27"/>
  <c r="H4" i="27"/>
  <c r="E6" i="25"/>
  <c r="D5" i="25"/>
  <c r="E5" i="25" s="1"/>
  <c r="D4" i="25"/>
  <c r="E4" i="25" s="1"/>
  <c r="D3" i="25"/>
  <c r="E3" i="25" s="1"/>
  <c r="G3" i="25" s="1"/>
  <c r="H4" i="25" l="1"/>
  <c r="G4" i="25"/>
  <c r="H3" i="25"/>
</calcChain>
</file>

<file path=xl/sharedStrings.xml><?xml version="1.0" encoding="utf-8"?>
<sst xmlns="http://schemas.openxmlformats.org/spreadsheetml/2006/main" count="89" uniqueCount="33">
  <si>
    <t>sa</t>
  </si>
  <si>
    <t>E</t>
  </si>
  <si>
    <t>after 60 sec</t>
  </si>
  <si>
    <t>before 60 sec</t>
  </si>
  <si>
    <t>mean</t>
  </si>
  <si>
    <t>st.dev</t>
  </si>
  <si>
    <t>result</t>
  </si>
  <si>
    <t>p1 st2 peroxidase</t>
  </si>
  <si>
    <t>p1 st2 Phenoloxidase</t>
  </si>
  <si>
    <t>Lower Bound</t>
  </si>
  <si>
    <t>Upper Bound</t>
  </si>
  <si>
    <t>fw</t>
  </si>
  <si>
    <t>sp</t>
  </si>
  <si>
    <t>*. The mean difference is significant at the 0.05 level.</t>
  </si>
  <si>
    <t>w</t>
  </si>
  <si>
    <t>c</t>
  </si>
  <si>
    <r>
      <t>-7.50000</t>
    </r>
    <r>
      <rPr>
        <vertAlign val="superscript"/>
        <sz val="9"/>
        <color indexed="60"/>
        <rFont val="Arial"/>
      </rPr>
      <t>*</t>
    </r>
  </si>
  <si>
    <r>
      <t>-10.00000</t>
    </r>
    <r>
      <rPr>
        <vertAlign val="superscript"/>
        <sz val="9"/>
        <color indexed="60"/>
        <rFont val="Arial"/>
      </rPr>
      <t>*</t>
    </r>
  </si>
  <si>
    <r>
      <t>-2.50000</t>
    </r>
    <r>
      <rPr>
        <vertAlign val="superscript"/>
        <sz val="9"/>
        <color indexed="60"/>
        <rFont val="Arial"/>
      </rPr>
      <t>*</t>
    </r>
  </si>
  <si>
    <r>
      <t>-1.50000</t>
    </r>
    <r>
      <rPr>
        <vertAlign val="superscript"/>
        <sz val="9"/>
        <color indexed="60"/>
        <rFont val="Arial"/>
      </rPr>
      <t>*</t>
    </r>
  </si>
  <si>
    <r>
      <t>2.50000</t>
    </r>
    <r>
      <rPr>
        <vertAlign val="superscript"/>
        <sz val="9"/>
        <color indexed="60"/>
        <rFont val="Arial"/>
      </rPr>
      <t>*</t>
    </r>
  </si>
  <si>
    <r>
      <t>1.50000</t>
    </r>
    <r>
      <rPr>
        <vertAlign val="superscript"/>
        <sz val="9"/>
        <color indexed="60"/>
        <rFont val="Arial"/>
      </rPr>
      <t>*</t>
    </r>
  </si>
  <si>
    <r>
      <t>-8.50000</t>
    </r>
    <r>
      <rPr>
        <vertAlign val="superscript"/>
        <sz val="9"/>
        <color indexed="60"/>
        <rFont val="Arial"/>
      </rPr>
      <t>*</t>
    </r>
  </si>
  <si>
    <t>treatments</t>
  </si>
  <si>
    <t>∆</t>
  </si>
  <si>
    <t>std.</t>
  </si>
  <si>
    <t>Superoxide dismutase</t>
  </si>
  <si>
    <t>Catalase</t>
  </si>
  <si>
    <t>Stems without galls</t>
  </si>
  <si>
    <t>Stems with galls</t>
  </si>
  <si>
    <t xml:space="preserve">stems without galls </t>
  </si>
  <si>
    <t xml:space="preserve">stems with galls </t>
  </si>
  <si>
    <t>Column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</si>
</sst>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##0.00000"/>
    <numFmt numFmtId="166" formatCode="###0.000"/>
    <numFmt numFmtId="167" formatCode="###0.0000"/>
    <numFmt numFmtId="168" formatCode="###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</font>
    <font>
      <b/>
      <sz val="11"/>
      <color indexed="60"/>
      <name val="Arial Bold"/>
    </font>
    <font>
      <sz val="9"/>
      <color indexed="60"/>
      <name val="Arial"/>
    </font>
    <font>
      <sz val="9"/>
      <color indexed="62"/>
      <name val="Arial"/>
    </font>
    <font>
      <vertAlign val="superscript"/>
      <sz val="9"/>
      <color indexed="60"/>
      <name val="Arial"/>
    </font>
    <font>
      <b/>
      <sz val="11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FF0000"/>
      <name val="Arial"/>
      <family val="2"/>
    </font>
    <font>
      <sz val="12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DA9694"/>
        <bgColor rgb="FF000000"/>
      </patternFill>
    </fill>
    <fill>
      <patternFill patternType="solid">
        <fgColor rgb="FF948A54"/>
        <bgColor rgb="FF000000"/>
      </patternFill>
    </fill>
    <fill>
      <patternFill patternType="solid">
        <fgColor rgb="FFFFFF00"/>
        <bgColor rgb="FF000000"/>
      </patternFill>
    </fill>
  </fills>
  <borders count="27">
    <border>
      <left/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3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2" borderId="0" xfId="0" applyFill="1"/>
    <xf numFmtId="0" fontId="0" fillId="4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2" fontId="0" fillId="0" borderId="0" xfId="0" applyNumberFormat="1"/>
    <xf numFmtId="0" fontId="3" fillId="0" borderId="0" xfId="1"/>
    <xf numFmtId="0" fontId="6" fillId="0" borderId="6" xfId="1" applyFont="1" applyBorder="1" applyAlignment="1">
      <alignment horizontal="center" wrapText="1"/>
    </xf>
    <xf numFmtId="0" fontId="6" fillId="8" borderId="9" xfId="1" applyFont="1" applyFill="1" applyBorder="1" applyAlignment="1">
      <alignment horizontal="left" vertical="top" wrapText="1"/>
    </xf>
    <xf numFmtId="167" fontId="5" fillId="0" borderId="11" xfId="1" applyNumberFormat="1" applyFont="1" applyBorder="1" applyAlignment="1">
      <alignment horizontal="right" vertical="top"/>
    </xf>
    <xf numFmtId="165" fontId="5" fillId="0" borderId="11" xfId="1" applyNumberFormat="1" applyFont="1" applyBorder="1" applyAlignment="1">
      <alignment horizontal="right" vertical="top"/>
    </xf>
    <xf numFmtId="0" fontId="6" fillId="8" borderId="13" xfId="1" applyFont="1" applyFill="1" applyBorder="1" applyAlignment="1">
      <alignment horizontal="left" vertical="top" wrapText="1"/>
    </xf>
    <xf numFmtId="167" fontId="5" fillId="0" borderId="15" xfId="1" applyNumberFormat="1" applyFont="1" applyBorder="1" applyAlignment="1">
      <alignment horizontal="right" vertical="top"/>
    </xf>
    <xf numFmtId="165" fontId="5" fillId="0" borderId="15" xfId="1" applyNumberFormat="1" applyFont="1" applyBorder="1" applyAlignment="1">
      <alignment horizontal="right" vertical="top"/>
    </xf>
    <xf numFmtId="0" fontId="6" fillId="8" borderId="21" xfId="1" applyFont="1" applyFill="1" applyBorder="1" applyAlignment="1">
      <alignment horizontal="left" vertical="top" wrapText="1"/>
    </xf>
    <xf numFmtId="167" fontId="5" fillId="0" borderId="23" xfId="1" applyNumberFormat="1" applyFont="1" applyBorder="1" applyAlignment="1">
      <alignment horizontal="right" vertical="top"/>
    </xf>
    <xf numFmtId="165" fontId="5" fillId="0" borderId="23" xfId="1" applyNumberFormat="1" applyFont="1" applyBorder="1" applyAlignment="1">
      <alignment horizontal="right" vertical="top"/>
    </xf>
    <xf numFmtId="0" fontId="6" fillId="0" borderId="5" xfId="1" applyFont="1" applyBorder="1" applyAlignment="1">
      <alignment horizontal="center" wrapText="1"/>
    </xf>
    <xf numFmtId="0" fontId="6" fillId="0" borderId="7" xfId="1" applyFont="1" applyBorder="1" applyAlignment="1">
      <alignment horizontal="center" wrapText="1"/>
    </xf>
    <xf numFmtId="166" fontId="5" fillId="0" borderId="11" xfId="1" applyNumberFormat="1" applyFont="1" applyBorder="1" applyAlignment="1">
      <alignment horizontal="right" vertical="top"/>
    </xf>
    <xf numFmtId="166" fontId="5" fillId="0" borderId="15" xfId="1" applyNumberFormat="1" applyFont="1" applyBorder="1" applyAlignment="1">
      <alignment horizontal="right" vertical="top"/>
    </xf>
    <xf numFmtId="0" fontId="5" fillId="0" borderId="10" xfId="1" applyFont="1" applyBorder="1" applyAlignment="1">
      <alignment horizontal="right" vertical="top"/>
    </xf>
    <xf numFmtId="167" fontId="5" fillId="0" borderId="12" xfId="1" applyNumberFormat="1" applyFont="1" applyBorder="1" applyAlignment="1">
      <alignment horizontal="right" vertical="top"/>
    </xf>
    <xf numFmtId="165" fontId="5" fillId="0" borderId="14" xfId="1" applyNumberFormat="1" applyFont="1" applyBorder="1" applyAlignment="1">
      <alignment horizontal="right" vertical="top"/>
    </xf>
    <xf numFmtId="167" fontId="5" fillId="0" borderId="16" xfId="1" applyNumberFormat="1" applyFont="1" applyBorder="1" applyAlignment="1">
      <alignment horizontal="right" vertical="top"/>
    </xf>
    <xf numFmtId="0" fontId="5" fillId="0" borderId="14" xfId="1" applyFont="1" applyBorder="1" applyAlignment="1">
      <alignment horizontal="right" vertical="top"/>
    </xf>
    <xf numFmtId="0" fontId="6" fillId="8" borderId="17" xfId="1" applyFont="1" applyFill="1" applyBorder="1" applyAlignment="1">
      <alignment horizontal="left" vertical="top" wrapText="1"/>
    </xf>
    <xf numFmtId="0" fontId="5" fillId="0" borderId="18" xfId="1" applyFont="1" applyBorder="1" applyAlignment="1">
      <alignment horizontal="right" vertical="top"/>
    </xf>
    <xf numFmtId="165" fontId="5" fillId="0" borderId="19" xfId="1" applyNumberFormat="1" applyFont="1" applyBorder="1" applyAlignment="1">
      <alignment horizontal="right" vertical="top"/>
    </xf>
    <xf numFmtId="166" fontId="5" fillId="0" borderId="19" xfId="1" applyNumberFormat="1" applyFont="1" applyBorder="1" applyAlignment="1">
      <alignment horizontal="right" vertical="top"/>
    </xf>
    <xf numFmtId="167" fontId="5" fillId="0" borderId="19" xfId="1" applyNumberFormat="1" applyFont="1" applyBorder="1" applyAlignment="1">
      <alignment horizontal="right" vertical="top"/>
    </xf>
    <xf numFmtId="167" fontId="5" fillId="0" borderId="20" xfId="1" applyNumberFormat="1" applyFont="1" applyBorder="1" applyAlignment="1">
      <alignment horizontal="right" vertical="top"/>
    </xf>
    <xf numFmtId="165" fontId="5" fillId="0" borderId="18" xfId="1" applyNumberFormat="1" applyFont="1" applyBorder="1" applyAlignment="1">
      <alignment horizontal="right" vertical="top"/>
    </xf>
    <xf numFmtId="165" fontId="5" fillId="0" borderId="22" xfId="1" applyNumberFormat="1" applyFont="1" applyBorder="1" applyAlignment="1">
      <alignment horizontal="right" vertical="top"/>
    </xf>
    <xf numFmtId="166" fontId="5" fillId="0" borderId="23" xfId="1" applyNumberFormat="1" applyFont="1" applyBorder="1" applyAlignment="1">
      <alignment horizontal="right" vertical="top"/>
    </xf>
    <xf numFmtId="167" fontId="5" fillId="0" borderId="24" xfId="1" applyNumberFormat="1" applyFont="1" applyBorder="1" applyAlignment="1">
      <alignment horizontal="right" vertical="top"/>
    </xf>
    <xf numFmtId="0" fontId="3" fillId="0" borderId="0" xfId="2"/>
    <xf numFmtId="0" fontId="6" fillId="0" borderId="6" xfId="2" applyFont="1" applyBorder="1" applyAlignment="1">
      <alignment horizontal="center" wrapText="1"/>
    </xf>
    <xf numFmtId="0" fontId="6" fillId="8" borderId="9" xfId="2" applyFont="1" applyFill="1" applyBorder="1" applyAlignment="1">
      <alignment horizontal="left" vertical="top" wrapText="1"/>
    </xf>
    <xf numFmtId="167" fontId="5" fillId="0" borderId="11" xfId="2" applyNumberFormat="1" applyFont="1" applyBorder="1" applyAlignment="1">
      <alignment horizontal="right" vertical="top"/>
    </xf>
    <xf numFmtId="0" fontId="6" fillId="8" borderId="13" xfId="2" applyFont="1" applyFill="1" applyBorder="1" applyAlignment="1">
      <alignment horizontal="left" vertical="top" wrapText="1"/>
    </xf>
    <xf numFmtId="167" fontId="5" fillId="0" borderId="15" xfId="2" applyNumberFormat="1" applyFont="1" applyBorder="1" applyAlignment="1">
      <alignment horizontal="right" vertical="top"/>
    </xf>
    <xf numFmtId="0" fontId="6" fillId="8" borderId="21" xfId="2" applyFont="1" applyFill="1" applyBorder="1" applyAlignment="1">
      <alignment horizontal="left" vertical="top" wrapText="1"/>
    </xf>
    <xf numFmtId="0" fontId="6" fillId="0" borderId="5" xfId="2" applyFont="1" applyBorder="1" applyAlignment="1">
      <alignment horizontal="center" wrapText="1"/>
    </xf>
    <xf numFmtId="0" fontId="6" fillId="0" borderId="7" xfId="2" applyFont="1" applyBorder="1" applyAlignment="1">
      <alignment horizontal="center" wrapText="1"/>
    </xf>
    <xf numFmtId="166" fontId="5" fillId="0" borderId="10" xfId="2" applyNumberFormat="1" applyFont="1" applyBorder="1" applyAlignment="1">
      <alignment horizontal="right" vertical="top"/>
    </xf>
    <xf numFmtId="168" fontId="5" fillId="0" borderId="11" xfId="2" applyNumberFormat="1" applyFont="1" applyBorder="1" applyAlignment="1">
      <alignment horizontal="right" vertical="top"/>
    </xf>
    <xf numFmtId="166" fontId="5" fillId="0" borderId="11" xfId="2" applyNumberFormat="1" applyFont="1" applyBorder="1" applyAlignment="1">
      <alignment horizontal="right" vertical="top"/>
    </xf>
    <xf numFmtId="166" fontId="5" fillId="0" borderId="12" xfId="2" applyNumberFormat="1" applyFont="1" applyBorder="1" applyAlignment="1">
      <alignment horizontal="right" vertical="top"/>
    </xf>
    <xf numFmtId="166" fontId="5" fillId="0" borderId="14" xfId="2" applyNumberFormat="1" applyFont="1" applyBorder="1" applyAlignment="1">
      <alignment horizontal="right" vertical="top"/>
    </xf>
    <xf numFmtId="168" fontId="5" fillId="0" borderId="15" xfId="2" applyNumberFormat="1" applyFont="1" applyBorder="1" applyAlignment="1">
      <alignment horizontal="right" vertical="top"/>
    </xf>
    <xf numFmtId="166" fontId="5" fillId="0" borderId="15" xfId="2" applyNumberFormat="1" applyFont="1" applyBorder="1" applyAlignment="1">
      <alignment horizontal="right" vertical="top"/>
    </xf>
    <xf numFmtId="0" fontId="5" fillId="0" borderId="15" xfId="2" applyFont="1" applyBorder="1" applyAlignment="1">
      <alignment horizontal="left" vertical="top" wrapText="1"/>
    </xf>
    <xf numFmtId="0" fontId="5" fillId="0" borderId="16" xfId="2" applyFont="1" applyBorder="1" applyAlignment="1">
      <alignment horizontal="left" vertical="top" wrapText="1"/>
    </xf>
    <xf numFmtId="166" fontId="5" fillId="0" borderId="22" xfId="2" applyNumberFormat="1" applyFont="1" applyBorder="1" applyAlignment="1">
      <alignment horizontal="right" vertical="top"/>
    </xf>
    <xf numFmtId="168" fontId="5" fillId="0" borderId="23" xfId="2" applyNumberFormat="1" applyFont="1" applyBorder="1" applyAlignment="1">
      <alignment horizontal="right" vertical="top"/>
    </xf>
    <xf numFmtId="0" fontId="5" fillId="0" borderId="23" xfId="2" applyFont="1" applyBorder="1" applyAlignment="1">
      <alignment horizontal="left" vertical="top" wrapText="1"/>
    </xf>
    <xf numFmtId="0" fontId="5" fillId="0" borderId="24" xfId="2" applyFont="1" applyBorder="1" applyAlignment="1">
      <alignment horizontal="left" vertical="top" wrapText="1"/>
    </xf>
    <xf numFmtId="167" fontId="5" fillId="0" borderId="16" xfId="2" applyNumberFormat="1" applyFont="1" applyBorder="1" applyAlignment="1">
      <alignment horizontal="right" vertical="top"/>
    </xf>
    <xf numFmtId="166" fontId="5" fillId="0" borderId="23" xfId="2" applyNumberFormat="1" applyFont="1" applyBorder="1" applyAlignment="1">
      <alignment horizontal="right" vertical="top"/>
    </xf>
    <xf numFmtId="0" fontId="6" fillId="0" borderId="6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168" fontId="5" fillId="0" borderId="10" xfId="2" applyNumberFormat="1" applyFont="1" applyBorder="1" applyAlignment="1">
      <alignment horizontal="right" vertical="top"/>
    </xf>
    <xf numFmtId="0" fontId="5" fillId="0" borderId="11" xfId="2" applyFont="1" applyBorder="1" applyAlignment="1">
      <alignment horizontal="left" vertical="top" wrapText="1"/>
    </xf>
    <xf numFmtId="0" fontId="5" fillId="0" borderId="12" xfId="2" applyFont="1" applyBorder="1" applyAlignment="1">
      <alignment horizontal="left" vertical="top" wrapText="1"/>
    </xf>
    <xf numFmtId="168" fontId="5" fillId="0" borderId="14" xfId="2" applyNumberFormat="1" applyFont="1" applyBorder="1" applyAlignment="1">
      <alignment horizontal="right" vertical="top"/>
    </xf>
    <xf numFmtId="0" fontId="5" fillId="0" borderId="22" xfId="2" applyFont="1" applyBorder="1" applyAlignment="1">
      <alignment horizontal="left" vertical="top" wrapText="1"/>
    </xf>
    <xf numFmtId="166" fontId="5" fillId="0" borderId="24" xfId="2" applyNumberFormat="1" applyFont="1" applyBorder="1" applyAlignment="1">
      <alignment horizontal="right" vertical="top"/>
    </xf>
    <xf numFmtId="0" fontId="8" fillId="6" borderId="25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2" fontId="0" fillId="9" borderId="26" xfId="0" applyNumberFormat="1" applyFill="1" applyBorder="1"/>
    <xf numFmtId="2" fontId="0" fillId="0" borderId="26" xfId="0" applyNumberFormat="1" applyBorder="1"/>
    <xf numFmtId="0" fontId="8" fillId="4" borderId="26" xfId="0" applyFont="1" applyFill="1" applyBorder="1" applyAlignment="1">
      <alignment horizontal="center" vertical="center"/>
    </xf>
    <xf numFmtId="0" fontId="3" fillId="5" borderId="0" xfId="1" applyFill="1"/>
    <xf numFmtId="2" fontId="3" fillId="5" borderId="0" xfId="1" applyNumberFormat="1" applyFill="1"/>
    <xf numFmtId="0" fontId="0" fillId="10" borderId="0" xfId="0" applyFill="1" applyAlignment="1">
      <alignment horizontal="center" vertical="center" readingOrder="1"/>
    </xf>
    <xf numFmtId="0" fontId="10" fillId="0" borderId="0" xfId="0" applyFont="1"/>
    <xf numFmtId="0" fontId="10" fillId="12" borderId="0" xfId="0" applyFont="1" applyFill="1"/>
    <xf numFmtId="0" fontId="11" fillId="13" borderId="0" xfId="0" applyFont="1" applyFill="1" applyAlignment="1">
      <alignment horizontal="center" vertical="center"/>
    </xf>
    <xf numFmtId="2" fontId="10" fillId="0" borderId="0" xfId="0" applyNumberFormat="1" applyFont="1"/>
    <xf numFmtId="0" fontId="12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8" borderId="8" xfId="1" applyFont="1" applyFill="1" applyBorder="1" applyAlignment="1">
      <alignment horizontal="left" vertical="top" wrapText="1"/>
    </xf>
    <xf numFmtId="0" fontId="13" fillId="0" borderId="0" xfId="0" applyFont="1"/>
    <xf numFmtId="0" fontId="6" fillId="0" borderId="4" xfId="1" applyFont="1" applyBorder="1" applyAlignment="1">
      <alignment horizontal="left" wrapText="1"/>
    </xf>
    <xf numFmtId="0" fontId="6" fillId="8" borderId="17" xfId="1" applyFont="1" applyFill="1" applyBorder="1" applyAlignment="1">
      <alignment horizontal="left" vertical="top" wrapText="1"/>
    </xf>
    <xf numFmtId="0" fontId="6" fillId="8" borderId="13" xfId="1" applyFont="1" applyFill="1" applyBorder="1" applyAlignment="1">
      <alignment horizontal="left" vertical="top" wrapText="1"/>
    </xf>
    <xf numFmtId="0" fontId="6" fillId="8" borderId="21" xfId="1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2" applyFont="1" applyAlignment="1">
      <alignment horizontal="left" vertical="top" wrapText="1"/>
    </xf>
    <xf numFmtId="0" fontId="5" fillId="7" borderId="0" xfId="2" applyFont="1" applyFill="1"/>
    <xf numFmtId="0" fontId="3" fillId="0" borderId="0" xfId="2"/>
    <xf numFmtId="0" fontId="6" fillId="0" borderId="0" xfId="2" applyFont="1" applyAlignment="1">
      <alignment horizontal="left" wrapText="1"/>
    </xf>
    <xf numFmtId="0" fontId="6" fillId="0" borderId="4" xfId="2" applyFont="1" applyBorder="1" applyAlignment="1">
      <alignment horizontal="left" wrapText="1"/>
    </xf>
    <xf numFmtId="0" fontId="6" fillId="0" borderId="1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0" fontId="6" fillId="0" borderId="2" xfId="2" applyFont="1" applyBorder="1" applyAlignment="1">
      <alignment horizontal="center" wrapText="1"/>
    </xf>
    <xf numFmtId="0" fontId="6" fillId="0" borderId="3" xfId="2" applyFont="1" applyBorder="1" applyAlignment="1">
      <alignment horizontal="center" wrapText="1"/>
    </xf>
    <xf numFmtId="0" fontId="4" fillId="0" borderId="0" xfId="2" applyFont="1" applyAlignment="1">
      <alignment horizontal="center" vertical="center" wrapText="1"/>
    </xf>
    <xf numFmtId="0" fontId="9" fillId="11" borderId="0" xfId="0" applyFont="1" applyFill="1" applyAlignment="1">
      <alignment horizontal="center"/>
    </xf>
  </cellXfs>
  <cellStyles count="3">
    <cellStyle name="Normal" xfId="0" builtinId="0"/>
    <cellStyle name="Normal_p1 st2 catalase" xfId="1" xr:uid="{00000000-0005-0000-0000-000001000000}"/>
    <cellStyle name="Normal_p1 st2 peroxidase" xfId="2" xr:uid="{00000000-0005-0000-0000-000002000000}"/>
  </cellStyles>
  <dxfs count="6">
    <dxf>
      <numFmt numFmtId="2" formatCode="0.00"/>
    </dxf>
    <dxf>
      <numFmt numFmtId="2" formatCode="0.00"/>
    </dxf>
    <dxf>
      <numFmt numFmtId="164" formatCode="0.000"/>
    </dxf>
    <dxf>
      <numFmt numFmtId="2" formatCode="0.00"/>
    </dxf>
    <dxf>
      <numFmt numFmtId="2" formatCode="0.00"/>
    </dxf>
    <dxf>
      <numFmt numFmtId="164" formatCode="0.000"/>
    </dxf>
  </dxfs>
  <tableStyles count="0" defaultTableStyle="TableStyleMedium2" defaultPivotStyle="PivotStyleMedium9"/>
  <colors>
    <mruColors>
      <color rgb="FFFF3399"/>
      <color rgb="FFFF0066"/>
      <color rgb="FFFF3300"/>
      <color rgb="FFFF000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Enzymes </a:t>
            </a:r>
            <a:r>
              <a:rPr lang="en-GB" sz="1400"/>
              <a:t>Activities</a:t>
            </a:r>
            <a:endParaRPr lang="en-US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482174103237095"/>
          <c:y val="0.14442111717922262"/>
          <c:w val="0.79698512685914247"/>
          <c:h val="0.6308027201940033"/>
        </c:manualLayout>
      </c:layout>
      <c:barChart>
        <c:barDir val="col"/>
        <c:grouping val="clustered"/>
        <c:varyColors val="0"/>
        <c:ser>
          <c:idx val="0"/>
          <c:order val="0"/>
          <c:tx>
            <c:v>SOD</c:v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99A-4DA2-B84F-FA58D8738B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99A-4DA2-B84F-FA58D8738B2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'Superoxide dismutase'!$D$12:$D$13</c:f>
              <c:strCache>
                <c:ptCount val="2"/>
                <c:pt idx="0">
                  <c:v>Stems without galls</c:v>
                </c:pt>
                <c:pt idx="1">
                  <c:v>Stems with galls</c:v>
                </c:pt>
              </c:strCache>
            </c:strRef>
          </c:cat>
          <c:val>
            <c:numRef>
              <c:f>'Superoxide dismutase'!$G$3:$G$4</c:f>
              <c:numCache>
                <c:formatCode>0.00</c:formatCode>
                <c:ptCount val="2"/>
                <c:pt idx="0">
                  <c:v>1.100000000000001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9A-4DA2-B84F-FA58D8738B2E}"/>
            </c:ext>
          </c:extLst>
        </c:ser>
        <c:ser>
          <c:idx val="1"/>
          <c:order val="1"/>
          <c:tx>
            <c:v>CAT</c:v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99A-4DA2-B84F-FA58D8738B2E}"/>
                </c:ext>
              </c:extLst>
            </c:dLbl>
            <c:dLbl>
              <c:idx val="1"/>
              <c:layout>
                <c:manualLayout>
                  <c:x val="0"/>
                  <c:y val="-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99A-4DA2-B84F-FA58D8738B2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'Superoxide dismutase'!$D$12:$D$13</c:f>
              <c:strCache>
                <c:ptCount val="2"/>
                <c:pt idx="0">
                  <c:v>Stems without galls</c:v>
                </c:pt>
                <c:pt idx="1">
                  <c:v>Stems with galls</c:v>
                </c:pt>
              </c:strCache>
            </c:strRef>
          </c:cat>
          <c:val>
            <c:numRef>
              <c:f>'catalase  '!$G$3:$G$4</c:f>
              <c:numCache>
                <c:formatCode>0.00</c:formatCode>
                <c:ptCount val="2"/>
                <c:pt idx="0">
                  <c:v>2.0000000000000018</c:v>
                </c:pt>
                <c:pt idx="1">
                  <c:v>3.7500000000000036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9A-4DA2-B84F-FA58D8738B2E}"/>
            </c:ext>
          </c:extLst>
        </c:ser>
        <c:ser>
          <c:idx val="2"/>
          <c:order val="2"/>
          <c:tx>
            <c:v>POX</c:v>
          </c:tx>
          <c:invertIfNegative val="0"/>
          <c:dLbls>
            <c:dLbl>
              <c:idx val="0"/>
              <c:layout>
                <c:manualLayout>
                  <c:x val="0"/>
                  <c:y val="1.38888888888888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99A-4DA2-B84F-FA58D8738B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99A-4DA2-B84F-FA58D8738B2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'Superoxide dismutase'!$D$12:$D$13</c:f>
              <c:strCache>
                <c:ptCount val="2"/>
                <c:pt idx="0">
                  <c:v>Stems without galls</c:v>
                </c:pt>
                <c:pt idx="1">
                  <c:v>Stems with galls</c:v>
                </c:pt>
              </c:strCache>
            </c:strRef>
          </c:cat>
          <c:val>
            <c:numRef>
              <c:f>peroxidase!$G$3:$G$4</c:f>
              <c:numCache>
                <c:formatCode>0.00</c:formatCode>
                <c:ptCount val="2"/>
                <c:pt idx="0">
                  <c:v>0.20000000000000012</c:v>
                </c:pt>
                <c:pt idx="1">
                  <c:v>0.45000000000000007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9A-4DA2-B84F-FA58D8738B2E}"/>
            </c:ext>
          </c:extLst>
        </c:ser>
        <c:ser>
          <c:idx val="3"/>
          <c:order val="3"/>
          <c:tx>
            <c:v>PPO</c:v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99A-4DA2-B84F-FA58D8738B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999A-4DA2-B84F-FA58D8738B2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'Superoxide dismutase'!$D$12:$D$13</c:f>
              <c:strCache>
                <c:ptCount val="2"/>
                <c:pt idx="0">
                  <c:v>Stems without galls</c:v>
                </c:pt>
                <c:pt idx="1">
                  <c:v>Stems with galls</c:v>
                </c:pt>
              </c:strCache>
            </c:strRef>
          </c:cat>
          <c:val>
            <c:numRef>
              <c:f>Phenoloxidase!$G$3:$G$4</c:f>
              <c:numCache>
                <c:formatCode>0.00</c:formatCode>
                <c:ptCount val="2"/>
                <c:pt idx="0">
                  <c:v>1.1199999999999999</c:v>
                </c:pt>
                <c:pt idx="1">
                  <c:v>1.4000000000000001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99A-4DA2-B84F-FA58D8738B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15"/>
        <c:axId val="117538176"/>
        <c:axId val="121570432"/>
      </c:barChart>
      <c:catAx>
        <c:axId val="11753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Treatments</a:t>
                </a:r>
                <a:endParaRPr lang="ar-EG" sz="1200"/>
              </a:p>
            </c:rich>
          </c:tx>
          <c:layout>
            <c:manualLayout>
              <c:xMode val="edge"/>
              <c:yMode val="edge"/>
              <c:x val="0.42956625446694785"/>
              <c:y val="0.8977668826949631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ar-EG"/>
          </a:p>
        </c:txPr>
        <c:crossAx val="121570432"/>
        <c:crosses val="autoZero"/>
        <c:auto val="1"/>
        <c:lblAlgn val="ctr"/>
        <c:lblOffset val="100"/>
        <c:noMultiLvlLbl val="0"/>
      </c:catAx>
      <c:valAx>
        <c:axId val="1215704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GB" sz="1200"/>
                  <a:t>(unit/g. F.wt./hour) </a:t>
                </a:r>
                <a:endParaRPr lang="ar-EG" sz="1200"/>
              </a:p>
            </c:rich>
          </c:tx>
          <c:layout>
            <c:manualLayout>
              <c:xMode val="edge"/>
              <c:yMode val="edge"/>
              <c:x val="1.6666666666666666E-2"/>
              <c:y val="0.2958238553514143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ar-EG"/>
          </a:p>
        </c:txPr>
        <c:crossAx val="117538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79179790026247"/>
          <c:y val="4.3155803441236505E-2"/>
          <c:w val="9.5415354330708663E-2"/>
          <c:h val="0.33486876640419949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542924</xdr:colOff>
      <xdr:row>6</xdr:row>
      <xdr:rowOff>23811</xdr:rowOff>
    </xdr:from>
    <xdr:to>
      <xdr:col>13</xdr:col>
      <xdr:colOff>466724</xdr:colOff>
      <xdr:row>25</xdr:row>
      <xdr:rowOff>114299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الجدول1071838" displayName="الجدول1071838" ref="F2:H4" totalsRowShown="0">
  <autoFilter ref="F2:H4" xr:uid="{00000000-0009-0000-0100-000007000000}"/>
  <tableColumns count="3">
    <tableColumn id="4" xr3:uid="{00000000-0010-0000-0000-000004000000}" name="Column 2" dataDxfId="5"/>
    <tableColumn id="1" xr3:uid="{00000000-0010-0000-0000-000001000000}" name="mean" dataDxfId="4"/>
    <tableColumn id="2" xr3:uid="{00000000-0010-0000-0000-000002000000}" name="st.dev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الجدول107183825" displayName="الجدول107183825" ref="F2:H4" totalsRowShown="0">
  <autoFilter ref="F2:H4" xr:uid="{00000000-0009-0000-0100-000004000000}"/>
  <tableColumns count="3">
    <tableColumn id="4" xr3:uid="{00000000-0010-0000-0100-000004000000}" name="Column 2" dataDxfId="2"/>
    <tableColumn id="1" xr3:uid="{00000000-0010-0000-0100-000001000000}" name="mean" dataDxfId="1"/>
    <tableColumn id="2" xr3:uid="{00000000-0010-0000-0100-000002000000}" name="st.dev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"/>
  <sheetViews>
    <sheetView tabSelected="1" workbookViewId="0">
      <selection activeCell="E16" sqref="E16"/>
    </sheetView>
  </sheetViews>
  <sheetFormatPr defaultRowHeight="15" x14ac:dyDescent="0.25"/>
  <cols>
    <col min="1" max="1" width="13.7109375" customWidth="1"/>
    <col min="2" max="2" width="13" customWidth="1"/>
    <col min="3" max="3" width="14.28515625" customWidth="1"/>
    <col min="4" max="4" width="12.140625" customWidth="1"/>
    <col min="6" max="6" width="13" customWidth="1"/>
  </cols>
  <sheetData>
    <row r="1" spans="1:28" ht="15.75" x14ac:dyDescent="0.25">
      <c r="A1" s="90" t="s">
        <v>27</v>
      </c>
      <c r="B1" s="90"/>
      <c r="C1" s="90"/>
      <c r="D1" s="91" t="s">
        <v>6</v>
      </c>
    </row>
    <row r="2" spans="1:28" x14ac:dyDescent="0.25">
      <c r="A2" s="75" t="s">
        <v>23</v>
      </c>
      <c r="B2" s="2" t="s">
        <v>3</v>
      </c>
      <c r="C2" s="2" t="s">
        <v>2</v>
      </c>
      <c r="D2" s="91"/>
      <c r="F2" s="68" t="s">
        <v>32</v>
      </c>
      <c r="G2" s="69" t="s">
        <v>4</v>
      </c>
      <c r="H2" s="72" t="s">
        <v>5</v>
      </c>
    </row>
    <row r="3" spans="1:28" ht="15.75" x14ac:dyDescent="0.25">
      <c r="A3" s="84" t="s">
        <v>30</v>
      </c>
      <c r="B3" s="1">
        <v>0.49099999999999999</v>
      </c>
      <c r="C3" s="1">
        <v>0.48799999999999999</v>
      </c>
      <c r="D3" s="1">
        <f t="shared" ref="D3:D4" si="0">B3-C3</f>
        <v>3.0000000000000027E-3</v>
      </c>
      <c r="E3" s="5">
        <f>(D3*5*60)/(60*0.04*0.25)</f>
        <v>1.5000000000000013</v>
      </c>
      <c r="F3" s="84" t="s">
        <v>30</v>
      </c>
      <c r="G3" s="70">
        <f>AVERAGE(E3:E4)</f>
        <v>2.0000000000000018</v>
      </c>
      <c r="H3" s="70">
        <f>STDEVA(E3:E4)</f>
        <v>0.70710678118654757</v>
      </c>
    </row>
    <row r="4" spans="1:28" ht="15.75" x14ac:dyDescent="0.25">
      <c r="A4" s="84" t="s">
        <v>30</v>
      </c>
      <c r="B4" s="1">
        <v>0.49</v>
      </c>
      <c r="C4" s="1">
        <v>0.48499999999999999</v>
      </c>
      <c r="D4" s="1">
        <f t="shared" si="0"/>
        <v>5.0000000000000044E-3</v>
      </c>
      <c r="E4" s="5">
        <f t="shared" ref="E4:E6" si="1">(D4*5*60)/(60*0.04*0.25)</f>
        <v>2.5000000000000022</v>
      </c>
      <c r="F4" s="84" t="s">
        <v>31</v>
      </c>
      <c r="G4" s="71">
        <f>AVERAGE(E5:E6)</f>
        <v>3.7500000000000036</v>
      </c>
      <c r="H4" s="71">
        <f>STDEVA(E5:E6)</f>
        <v>0.35355339059327406</v>
      </c>
    </row>
    <row r="5" spans="1:28" ht="15.75" x14ac:dyDescent="0.25">
      <c r="A5" s="84" t="s">
        <v>31</v>
      </c>
      <c r="B5" s="1">
        <v>0.48899999999999999</v>
      </c>
      <c r="C5" s="1">
        <v>0.48099999999999998</v>
      </c>
      <c r="D5" s="1">
        <f>B5-C5</f>
        <v>8.0000000000000071E-3</v>
      </c>
      <c r="E5" s="5">
        <f t="shared" si="1"/>
        <v>4.0000000000000036</v>
      </c>
      <c r="H5" s="70"/>
    </row>
    <row r="6" spans="1:28" ht="15.75" x14ac:dyDescent="0.25">
      <c r="A6" s="84" t="s">
        <v>31</v>
      </c>
      <c r="B6" s="1">
        <v>0.48599999999999999</v>
      </c>
      <c r="C6" s="1">
        <v>0.47899999999999998</v>
      </c>
      <c r="D6" s="1">
        <f>B6-C6</f>
        <v>7.0000000000000062E-3</v>
      </c>
      <c r="E6" s="5">
        <f t="shared" si="1"/>
        <v>3.5000000000000031</v>
      </c>
      <c r="H6" s="71"/>
    </row>
    <row r="7" spans="1:28" ht="24.75" x14ac:dyDescent="0.25">
      <c r="B7" s="1"/>
      <c r="C7" s="1"/>
      <c r="D7" s="1"/>
      <c r="U7" s="85"/>
      <c r="V7" s="85"/>
      <c r="W7" s="17"/>
      <c r="X7" s="7"/>
      <c r="Y7" s="7"/>
      <c r="Z7" s="7" t="s">
        <v>9</v>
      </c>
      <c r="AA7" s="18" t="s">
        <v>10</v>
      </c>
      <c r="AB7" s="73"/>
    </row>
    <row r="8" spans="1:28" x14ac:dyDescent="0.25">
      <c r="B8" s="1"/>
      <c r="C8" s="1"/>
      <c r="D8" s="1"/>
      <c r="U8" s="83" t="s">
        <v>11</v>
      </c>
      <c r="V8" s="8" t="s">
        <v>14</v>
      </c>
      <c r="W8" s="21" t="s">
        <v>17</v>
      </c>
      <c r="X8" s="10">
        <v>0.35355339059327379</v>
      </c>
      <c r="Y8" s="19">
        <v>1.0629641836734649E-6</v>
      </c>
      <c r="Z8" s="9">
        <v>-11.407088315395852</v>
      </c>
      <c r="AA8" s="22">
        <v>-8.5929116846041484</v>
      </c>
      <c r="AB8" s="74">
        <f>(AA8-Z8)/2</f>
        <v>1.4070883153958516</v>
      </c>
    </row>
    <row r="9" spans="1:28" x14ac:dyDescent="0.25">
      <c r="U9" s="87"/>
      <c r="V9" s="11" t="s">
        <v>14</v>
      </c>
      <c r="W9" s="25" t="s">
        <v>17</v>
      </c>
      <c r="X9" s="13">
        <v>0.35355339059327379</v>
      </c>
      <c r="Y9" s="20">
        <v>1.0629641836734649E-6</v>
      </c>
      <c r="Z9" s="12">
        <v>-11.407088315395852</v>
      </c>
      <c r="AA9" s="24">
        <v>-8.5929116846041484</v>
      </c>
      <c r="AB9" s="6"/>
    </row>
    <row r="10" spans="1:28" x14ac:dyDescent="0.25">
      <c r="U10" s="87"/>
      <c r="V10" s="11" t="s">
        <v>12</v>
      </c>
      <c r="W10" s="23">
        <v>-1</v>
      </c>
      <c r="X10" s="13">
        <v>0.35355339059327379</v>
      </c>
      <c r="Y10" s="20">
        <v>0.17765936735785581</v>
      </c>
      <c r="Z10" s="12">
        <v>-2.4070883153958511</v>
      </c>
      <c r="AA10" s="24">
        <v>0.40708831539585111</v>
      </c>
      <c r="AB10" s="6"/>
    </row>
    <row r="11" spans="1:28" x14ac:dyDescent="0.25">
      <c r="U11" s="87"/>
      <c r="V11" s="11" t="s">
        <v>0</v>
      </c>
      <c r="W11" s="25" t="s">
        <v>18</v>
      </c>
      <c r="X11" s="13">
        <v>0.35355339059327379</v>
      </c>
      <c r="Y11" s="20">
        <v>3.108337752720014E-3</v>
      </c>
      <c r="Z11" s="12">
        <v>-3.9070883153958511</v>
      </c>
      <c r="AA11" s="24">
        <v>-1.0929116846041489</v>
      </c>
      <c r="AB11" s="6"/>
    </row>
    <row r="12" spans="1:28" x14ac:dyDescent="0.25">
      <c r="U12" s="86"/>
      <c r="V12" s="26" t="s">
        <v>1</v>
      </c>
      <c r="W12" s="27" t="s">
        <v>19</v>
      </c>
      <c r="X12" s="28">
        <v>0.35355339059327379</v>
      </c>
      <c r="Y12" s="29">
        <v>3.7989008703640081E-2</v>
      </c>
      <c r="Z12" s="30">
        <v>-2.9070883153958511</v>
      </c>
      <c r="AA12" s="31">
        <v>-9.2911684604148906E-2</v>
      </c>
      <c r="AB12" s="6"/>
    </row>
    <row r="13" spans="1:28" x14ac:dyDescent="0.25">
      <c r="U13" s="86" t="s">
        <v>0</v>
      </c>
      <c r="V13" s="11" t="s">
        <v>11</v>
      </c>
      <c r="W13" s="25" t="s">
        <v>20</v>
      </c>
      <c r="X13" s="13">
        <v>0.35355339059327379</v>
      </c>
      <c r="Y13" s="20">
        <v>3.108337752720014E-3</v>
      </c>
      <c r="Z13" s="12">
        <v>1.0929116846041489</v>
      </c>
      <c r="AA13" s="24">
        <v>3.9070883153958511</v>
      </c>
      <c r="AB13" s="6"/>
    </row>
    <row r="14" spans="1:28" x14ac:dyDescent="0.25">
      <c r="U14" s="87"/>
      <c r="V14" s="11" t="s">
        <v>14</v>
      </c>
      <c r="W14" s="25" t="s">
        <v>16</v>
      </c>
      <c r="X14" s="13">
        <v>0.35355339059327379</v>
      </c>
      <c r="Y14" s="20">
        <v>5.8641811365722774E-6</v>
      </c>
      <c r="Z14" s="12">
        <v>-8.9070883153958516</v>
      </c>
      <c r="AA14" s="24">
        <v>-6.0929116846041493</v>
      </c>
      <c r="AB14" s="6"/>
    </row>
    <row r="15" spans="1:28" x14ac:dyDescent="0.25">
      <c r="U15" s="87"/>
      <c r="V15" s="11" t="s">
        <v>12</v>
      </c>
      <c r="W15" s="25" t="s">
        <v>21</v>
      </c>
      <c r="X15" s="13">
        <v>0.35355339059327379</v>
      </c>
      <c r="Y15" s="20">
        <v>3.7989008703640081E-2</v>
      </c>
      <c r="Z15" s="12">
        <v>9.2911684604148906E-2</v>
      </c>
      <c r="AA15" s="24">
        <v>2.9070883153958511</v>
      </c>
      <c r="AB15" s="6"/>
    </row>
    <row r="16" spans="1:28" x14ac:dyDescent="0.25">
      <c r="U16" s="87"/>
      <c r="V16" s="11" t="s">
        <v>15</v>
      </c>
      <c r="W16" s="25" t="s">
        <v>20</v>
      </c>
      <c r="X16" s="13">
        <v>0.35355339059327379</v>
      </c>
      <c r="Y16" s="20">
        <v>3.108337752720014E-3</v>
      </c>
      <c r="Z16" s="12">
        <v>1.0929116846041489</v>
      </c>
      <c r="AA16" s="24">
        <v>3.9070883153958511</v>
      </c>
      <c r="AB16" s="6"/>
    </row>
    <row r="17" spans="21:28" x14ac:dyDescent="0.25">
      <c r="U17" s="86"/>
      <c r="V17" s="26" t="s">
        <v>1</v>
      </c>
      <c r="W17" s="32">
        <v>1</v>
      </c>
      <c r="X17" s="28">
        <v>0.35355339059327379</v>
      </c>
      <c r="Y17" s="29">
        <v>0.17765936735785581</v>
      </c>
      <c r="Z17" s="30">
        <v>-0.40708831539585111</v>
      </c>
      <c r="AA17" s="31">
        <v>2.4070883153958511</v>
      </c>
      <c r="AB17" s="6"/>
    </row>
    <row r="18" spans="21:28" x14ac:dyDescent="0.25">
      <c r="U18" s="86" t="s">
        <v>1</v>
      </c>
      <c r="V18" s="11" t="s">
        <v>11</v>
      </c>
      <c r="W18" s="25" t="s">
        <v>21</v>
      </c>
      <c r="X18" s="13">
        <v>0.35355339059327379</v>
      </c>
      <c r="Y18" s="20">
        <v>3.7989008703640081E-2</v>
      </c>
      <c r="Z18" s="12">
        <v>9.2911684604148906E-2</v>
      </c>
      <c r="AA18" s="24">
        <v>2.9070883153958511</v>
      </c>
      <c r="AB18" s="6"/>
    </row>
    <row r="19" spans="21:28" x14ac:dyDescent="0.25">
      <c r="U19" s="87"/>
      <c r="V19" s="11" t="s">
        <v>14</v>
      </c>
      <c r="W19" s="25" t="s">
        <v>22</v>
      </c>
      <c r="X19" s="13">
        <v>0.35355339059327379</v>
      </c>
      <c r="Y19" s="20">
        <v>2.7930421562238905E-6</v>
      </c>
      <c r="Z19" s="12">
        <v>-9.9070883153958516</v>
      </c>
      <c r="AA19" s="24">
        <v>-7.0929116846041493</v>
      </c>
      <c r="AB19" s="6"/>
    </row>
    <row r="20" spans="21:28" x14ac:dyDescent="0.25">
      <c r="U20" s="87"/>
      <c r="V20" s="11" t="s">
        <v>12</v>
      </c>
      <c r="W20" s="23">
        <v>0.5</v>
      </c>
      <c r="X20" s="13">
        <v>0.35355339059327379</v>
      </c>
      <c r="Y20" s="20">
        <v>0.7209342645103034</v>
      </c>
      <c r="Z20" s="12">
        <v>-0.90708831539585111</v>
      </c>
      <c r="AA20" s="24">
        <v>1.9070883153958511</v>
      </c>
      <c r="AB20" s="6"/>
    </row>
    <row r="21" spans="21:28" x14ac:dyDescent="0.25">
      <c r="U21" s="87"/>
      <c r="V21" s="11" t="s">
        <v>15</v>
      </c>
      <c r="W21" s="25" t="s">
        <v>21</v>
      </c>
      <c r="X21" s="13">
        <v>0.35355339059327379</v>
      </c>
      <c r="Y21" s="20">
        <v>3.7989008703640081E-2</v>
      </c>
      <c r="Z21" s="12">
        <v>9.2911684604148906E-2</v>
      </c>
      <c r="AA21" s="24">
        <v>2.9070883153958511</v>
      </c>
      <c r="AB21" s="6"/>
    </row>
    <row r="22" spans="21:28" x14ac:dyDescent="0.25">
      <c r="U22" s="88"/>
      <c r="V22" s="14" t="s">
        <v>0</v>
      </c>
      <c r="W22" s="33">
        <v>-1</v>
      </c>
      <c r="X22" s="16">
        <v>0.35355339059327379</v>
      </c>
      <c r="Y22" s="34">
        <v>0.17765936735785581</v>
      </c>
      <c r="Z22" s="15">
        <v>-2.4070883153958511</v>
      </c>
      <c r="AA22" s="35">
        <v>0.40708831539585111</v>
      </c>
      <c r="AB22" s="6"/>
    </row>
    <row r="23" spans="21:28" x14ac:dyDescent="0.25">
      <c r="U23" s="89" t="s">
        <v>13</v>
      </c>
      <c r="V23" s="89"/>
      <c r="W23" s="89"/>
      <c r="X23" s="89"/>
      <c r="Y23" s="89"/>
      <c r="Z23" s="89"/>
      <c r="AA23" s="89"/>
      <c r="AB23" s="6"/>
    </row>
  </sheetData>
  <mergeCells count="7">
    <mergeCell ref="A1:C1"/>
    <mergeCell ref="D1:D2"/>
    <mergeCell ref="U7:V7"/>
    <mergeCell ref="U18:U22"/>
    <mergeCell ref="U23:AA23"/>
    <mergeCell ref="U9:U12"/>
    <mergeCell ref="U13:U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workbookViewId="0">
      <selection activeCell="F13" sqref="F13"/>
    </sheetView>
  </sheetViews>
  <sheetFormatPr defaultRowHeight="15" x14ac:dyDescent="0.25"/>
  <cols>
    <col min="1" max="1" width="13.85546875" customWidth="1"/>
    <col min="2" max="2" width="11.5703125" customWidth="1"/>
    <col min="3" max="3" width="13.140625" customWidth="1"/>
    <col min="6" max="6" width="11.28515625" customWidth="1"/>
  </cols>
  <sheetData>
    <row r="1" spans="1:8" ht="15.75" customHeight="1" x14ac:dyDescent="0.25">
      <c r="A1" s="90" t="s">
        <v>7</v>
      </c>
      <c r="B1" s="90"/>
      <c r="C1" s="90"/>
      <c r="D1" s="91" t="s">
        <v>6</v>
      </c>
    </row>
    <row r="2" spans="1:8" x14ac:dyDescent="0.25">
      <c r="A2" s="75" t="s">
        <v>23</v>
      </c>
      <c r="B2" s="2" t="s">
        <v>3</v>
      </c>
      <c r="C2" s="2" t="s">
        <v>2</v>
      </c>
      <c r="D2" s="91"/>
      <c r="F2" s="68" t="s">
        <v>32</v>
      </c>
      <c r="G2" s="4" t="s">
        <v>4</v>
      </c>
      <c r="H2" s="3" t="s">
        <v>5</v>
      </c>
    </row>
    <row r="3" spans="1:8" ht="15" customHeight="1" x14ac:dyDescent="0.25">
      <c r="A3" s="84" t="s">
        <v>30</v>
      </c>
      <c r="B3" s="1">
        <v>5.3999999999999999E-2</v>
      </c>
      <c r="C3" s="1">
        <v>6.3E-2</v>
      </c>
      <c r="D3" s="1">
        <f>C3-B3</f>
        <v>9.0000000000000011E-3</v>
      </c>
      <c r="E3" s="5">
        <f>(D3*5*60)/(60*0.2*0.25)</f>
        <v>0.9</v>
      </c>
      <c r="F3" s="84" t="s">
        <v>30</v>
      </c>
      <c r="G3" s="5">
        <f>AVERAGE(E3:E4)</f>
        <v>0.20000000000000012</v>
      </c>
      <c r="H3" s="5">
        <f>STDEVA(E3:E4)</f>
        <v>0.98994949366116636</v>
      </c>
    </row>
    <row r="4" spans="1:8" ht="15.75" customHeight="1" x14ac:dyDescent="0.25">
      <c r="A4" s="84" t="s">
        <v>30</v>
      </c>
      <c r="B4" s="1">
        <v>5.3999999999999999E-2</v>
      </c>
      <c r="C4" s="1">
        <v>4.9000000000000002E-2</v>
      </c>
      <c r="D4" s="1">
        <f t="shared" ref="D4:D6" si="0">C4-B4</f>
        <v>-4.9999999999999975E-3</v>
      </c>
      <c r="E4" s="5">
        <f t="shared" ref="E4:E6" si="1">(D4*5*60)/(60*0.2*0.25)</f>
        <v>-0.49999999999999978</v>
      </c>
      <c r="F4" s="84" t="s">
        <v>31</v>
      </c>
      <c r="G4" s="5">
        <f>AVERAGE(E5:E6)</f>
        <v>0.45000000000000007</v>
      </c>
      <c r="H4" s="5">
        <f>STDEVA(E5:E6)</f>
        <v>7.0710678118655182E-2</v>
      </c>
    </row>
    <row r="5" spans="1:8" ht="15.75" x14ac:dyDescent="0.25">
      <c r="A5" s="84" t="s">
        <v>31</v>
      </c>
      <c r="B5" s="1">
        <v>0.05</v>
      </c>
      <c r="C5" s="1">
        <v>5.3999999999999999E-2</v>
      </c>
      <c r="D5" s="1">
        <f t="shared" si="0"/>
        <v>3.9999999999999966E-3</v>
      </c>
      <c r="E5" s="5">
        <f t="shared" si="1"/>
        <v>0.39999999999999969</v>
      </c>
      <c r="H5" s="5"/>
    </row>
    <row r="6" spans="1:8" ht="15.75" customHeight="1" x14ac:dyDescent="0.25">
      <c r="A6" s="84" t="s">
        <v>31</v>
      </c>
      <c r="B6" s="1">
        <v>5.2999999999999999E-2</v>
      </c>
      <c r="C6" s="1">
        <v>5.8000000000000003E-2</v>
      </c>
      <c r="D6" s="1">
        <f t="shared" si="0"/>
        <v>5.0000000000000044E-3</v>
      </c>
      <c r="E6" s="5">
        <f t="shared" si="1"/>
        <v>0.50000000000000044</v>
      </c>
      <c r="H6" s="5"/>
    </row>
    <row r="7" spans="1:8" x14ac:dyDescent="0.25">
      <c r="A7" s="1"/>
      <c r="B7" s="1"/>
      <c r="C7" s="1"/>
      <c r="D7" s="1"/>
      <c r="E7" s="5"/>
      <c r="H7" s="5"/>
    </row>
    <row r="8" spans="1:8" x14ac:dyDescent="0.25">
      <c r="A8" s="1"/>
      <c r="B8" s="1"/>
      <c r="C8" s="1"/>
      <c r="D8" s="1"/>
      <c r="E8" s="5"/>
      <c r="H8" s="5"/>
    </row>
    <row r="9" spans="1:8" x14ac:dyDescent="0.25">
      <c r="B9" s="1"/>
    </row>
    <row r="10" spans="1:8" ht="15" customHeight="1" x14ac:dyDescent="0.25">
      <c r="B10" s="1"/>
      <c r="C10" s="1"/>
    </row>
    <row r="11" spans="1:8" x14ac:dyDescent="0.25">
      <c r="B11" s="1"/>
      <c r="C11" s="1"/>
    </row>
    <row r="12" spans="1:8" x14ac:dyDescent="0.25">
      <c r="C12" s="1"/>
      <c r="D12" s="1"/>
    </row>
    <row r="13" spans="1:8" x14ac:dyDescent="0.25">
      <c r="C13" s="1"/>
      <c r="D13" s="1"/>
    </row>
    <row r="14" spans="1:8" x14ac:dyDescent="0.25">
      <c r="F14" s="36"/>
    </row>
    <row r="19" spans="1:9" x14ac:dyDescent="0.25">
      <c r="A19" s="101"/>
      <c r="B19" s="101"/>
      <c r="C19" s="101"/>
      <c r="D19" s="101"/>
      <c r="E19" s="101"/>
      <c r="F19" s="101"/>
      <c r="G19" s="36"/>
    </row>
    <row r="20" spans="1:9" x14ac:dyDescent="0.25">
      <c r="A20" s="93"/>
      <c r="B20" s="94"/>
      <c r="C20" s="94"/>
      <c r="D20" s="94"/>
      <c r="E20" s="94"/>
      <c r="F20" s="94"/>
      <c r="G20" s="36"/>
    </row>
    <row r="21" spans="1:9" x14ac:dyDescent="0.25">
      <c r="A21" s="96"/>
      <c r="B21" s="43"/>
      <c r="C21" s="37"/>
      <c r="D21" s="37"/>
      <c r="E21" s="37"/>
      <c r="F21" s="44"/>
      <c r="G21" s="36"/>
    </row>
    <row r="22" spans="1:9" x14ac:dyDescent="0.25">
      <c r="A22" s="38"/>
      <c r="B22" s="45"/>
      <c r="C22" s="46"/>
      <c r="D22" s="47"/>
      <c r="E22" s="47"/>
      <c r="F22" s="48"/>
      <c r="G22" s="36"/>
    </row>
    <row r="23" spans="1:9" x14ac:dyDescent="0.25">
      <c r="A23" s="40"/>
      <c r="B23" s="49"/>
      <c r="C23" s="50"/>
      <c r="D23" s="51"/>
      <c r="E23" s="52"/>
      <c r="F23" s="53"/>
      <c r="G23" s="36"/>
    </row>
    <row r="24" spans="1:9" x14ac:dyDescent="0.25">
      <c r="A24" s="42"/>
      <c r="B24" s="54"/>
      <c r="C24" s="55"/>
      <c r="D24" s="56"/>
      <c r="E24" s="56"/>
      <c r="F24" s="57"/>
      <c r="G24" s="36"/>
    </row>
    <row r="26" spans="1:9" x14ac:dyDescent="0.25">
      <c r="D26" s="101"/>
      <c r="E26" s="101"/>
      <c r="F26" s="101"/>
      <c r="G26" s="101"/>
      <c r="H26" s="101"/>
      <c r="I26" s="36"/>
    </row>
    <row r="27" spans="1:9" x14ac:dyDescent="0.25">
      <c r="D27" s="93"/>
      <c r="E27" s="94"/>
      <c r="F27" s="94"/>
      <c r="G27" s="94"/>
      <c r="H27" s="94"/>
      <c r="I27" s="36"/>
    </row>
    <row r="28" spans="1:9" ht="15" customHeight="1" x14ac:dyDescent="0.25">
      <c r="D28" s="95"/>
      <c r="E28" s="97"/>
      <c r="F28" s="99"/>
      <c r="G28" s="99"/>
      <c r="H28" s="100"/>
      <c r="I28" s="36"/>
    </row>
    <row r="29" spans="1:9" x14ac:dyDescent="0.25">
      <c r="D29" s="96"/>
      <c r="E29" s="98"/>
      <c r="F29" s="60"/>
      <c r="G29" s="60"/>
      <c r="H29" s="61"/>
      <c r="I29" s="36"/>
    </row>
    <row r="30" spans="1:9" ht="15" customHeight="1" x14ac:dyDescent="0.25">
      <c r="D30" s="38"/>
      <c r="E30" s="62"/>
      <c r="F30" s="39"/>
      <c r="G30" s="63"/>
      <c r="H30" s="64"/>
      <c r="I30" s="36"/>
    </row>
    <row r="31" spans="1:9" x14ac:dyDescent="0.25">
      <c r="D31" s="40"/>
      <c r="E31" s="65"/>
      <c r="F31" s="41"/>
      <c r="G31" s="41"/>
      <c r="H31" s="53"/>
      <c r="I31" s="36"/>
    </row>
    <row r="32" spans="1:9" x14ac:dyDescent="0.25">
      <c r="D32" s="40"/>
      <c r="E32" s="65"/>
      <c r="F32" s="41"/>
      <c r="G32" s="41"/>
      <c r="H32" s="53"/>
      <c r="I32" s="36"/>
    </row>
    <row r="33" spans="4:9" x14ac:dyDescent="0.25">
      <c r="D33" s="40"/>
      <c r="E33" s="65"/>
      <c r="F33" s="41"/>
      <c r="G33" s="41"/>
      <c r="H33" s="53"/>
      <c r="I33" s="36"/>
    </row>
    <row r="34" spans="4:9" x14ac:dyDescent="0.25">
      <c r="D34" s="40"/>
      <c r="E34" s="65"/>
      <c r="F34" s="52"/>
      <c r="G34" s="41"/>
      <c r="H34" s="53"/>
      <c r="I34" s="36"/>
    </row>
    <row r="35" spans="4:9" x14ac:dyDescent="0.25">
      <c r="D35" s="40"/>
      <c r="E35" s="65"/>
      <c r="F35" s="52"/>
      <c r="G35" s="52"/>
      <c r="H35" s="58"/>
      <c r="I35" s="36"/>
    </row>
    <row r="36" spans="4:9" x14ac:dyDescent="0.25">
      <c r="D36" s="42"/>
      <c r="E36" s="66"/>
      <c r="F36" s="59"/>
      <c r="G36" s="59"/>
      <c r="H36" s="67"/>
      <c r="I36" s="36"/>
    </row>
    <row r="37" spans="4:9" x14ac:dyDescent="0.25">
      <c r="D37" s="92"/>
      <c r="E37" s="92"/>
      <c r="F37" s="92"/>
      <c r="G37" s="92"/>
      <c r="H37" s="92"/>
      <c r="I37" s="36"/>
    </row>
    <row r="38" spans="4:9" x14ac:dyDescent="0.25">
      <c r="D38" s="92"/>
      <c r="E38" s="92"/>
      <c r="F38" s="92"/>
      <c r="G38" s="92"/>
      <c r="H38" s="92"/>
      <c r="I38" s="36"/>
    </row>
  </sheetData>
  <mergeCells count="12">
    <mergeCell ref="A19:F19"/>
    <mergeCell ref="A20:F20"/>
    <mergeCell ref="D26:H26"/>
    <mergeCell ref="A21"/>
    <mergeCell ref="A1:C1"/>
    <mergeCell ref="D1:D2"/>
    <mergeCell ref="D38:H38"/>
    <mergeCell ref="D27:H27"/>
    <mergeCell ref="D28:D29"/>
    <mergeCell ref="E28:E29"/>
    <mergeCell ref="F28:H28"/>
    <mergeCell ref="D37:H37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topLeftCell="A2" workbookViewId="0">
      <selection activeCell="F14" sqref="F14"/>
    </sheetView>
  </sheetViews>
  <sheetFormatPr defaultRowHeight="15" x14ac:dyDescent="0.25"/>
  <cols>
    <col min="1" max="1" width="15.7109375" customWidth="1"/>
    <col min="2" max="2" width="15.28515625" customWidth="1"/>
    <col min="3" max="3" width="12.85546875" customWidth="1"/>
    <col min="6" max="6" width="12.85546875" customWidth="1"/>
  </cols>
  <sheetData>
    <row r="1" spans="1:8" ht="15.75" customHeight="1" x14ac:dyDescent="0.25">
      <c r="A1" s="90" t="s">
        <v>8</v>
      </c>
      <c r="B1" s="90"/>
      <c r="C1" s="90"/>
      <c r="D1" s="91" t="s">
        <v>6</v>
      </c>
    </row>
    <row r="2" spans="1:8" x14ac:dyDescent="0.25">
      <c r="A2" s="75" t="s">
        <v>23</v>
      </c>
      <c r="B2" s="2" t="s">
        <v>3</v>
      </c>
      <c r="C2" s="2" t="s">
        <v>2</v>
      </c>
      <c r="D2" s="91"/>
      <c r="F2" s="68" t="s">
        <v>32</v>
      </c>
      <c r="G2" s="4" t="s">
        <v>4</v>
      </c>
      <c r="H2" s="3" t="s">
        <v>5</v>
      </c>
    </row>
    <row r="3" spans="1:8" ht="15.75" x14ac:dyDescent="0.25">
      <c r="A3" s="84" t="s">
        <v>30</v>
      </c>
      <c r="B3" s="1">
        <v>9.7000000000000003E-2</v>
      </c>
      <c r="C3" s="1">
        <v>0.11</v>
      </c>
      <c r="D3" s="1">
        <f>C3-B3</f>
        <v>1.2999999999999998E-2</v>
      </c>
      <c r="E3" s="5">
        <f>(D3*5*60)/(60*0.25*0.25)</f>
        <v>1.0399999999999998</v>
      </c>
      <c r="F3" s="84" t="s">
        <v>30</v>
      </c>
      <c r="G3" s="5">
        <f>AVERAGE(E3:E4)</f>
        <v>1.1199999999999999</v>
      </c>
      <c r="H3" s="5">
        <f>STDEVA(E3:E4)</f>
        <v>0.1131370849898477</v>
      </c>
    </row>
    <row r="4" spans="1:8" ht="14.25" customHeight="1" x14ac:dyDescent="0.25">
      <c r="A4" s="84" t="s">
        <v>30</v>
      </c>
      <c r="B4" s="1">
        <v>7.5999999999999998E-2</v>
      </c>
      <c r="C4" s="1">
        <v>9.0999999999999998E-2</v>
      </c>
      <c r="D4" s="1">
        <f t="shared" ref="D4:D6" si="0">C4-B4</f>
        <v>1.4999999999999999E-2</v>
      </c>
      <c r="E4" s="5">
        <f t="shared" ref="E4:E6" si="1">(D4*5*60)/(60*0.25*0.25)</f>
        <v>1.2</v>
      </c>
      <c r="F4" s="84" t="s">
        <v>31</v>
      </c>
      <c r="G4" s="5">
        <f>AVERAGE(E5:E6)</f>
        <v>1.4000000000000001</v>
      </c>
      <c r="H4" s="5">
        <f>STDEVA(E5:E6)</f>
        <v>0.16970562748477155</v>
      </c>
    </row>
    <row r="5" spans="1:8" ht="14.25" customHeight="1" x14ac:dyDescent="0.25">
      <c r="A5" s="84" t="s">
        <v>31</v>
      </c>
      <c r="B5" s="1">
        <v>9.2999999999999999E-2</v>
      </c>
      <c r="C5" s="1">
        <v>0.109</v>
      </c>
      <c r="D5" s="1">
        <f t="shared" si="0"/>
        <v>1.6E-2</v>
      </c>
      <c r="E5" s="5">
        <f t="shared" si="1"/>
        <v>1.28</v>
      </c>
    </row>
    <row r="6" spans="1:8" ht="15.75" x14ac:dyDescent="0.25">
      <c r="A6" s="84" t="s">
        <v>31</v>
      </c>
      <c r="B6" s="1">
        <v>8.8999999999999996E-2</v>
      </c>
      <c r="C6" s="1">
        <v>0.108</v>
      </c>
      <c r="D6" s="1">
        <f t="shared" si="0"/>
        <v>1.9000000000000003E-2</v>
      </c>
      <c r="E6" s="5">
        <f t="shared" si="1"/>
        <v>1.5200000000000002</v>
      </c>
    </row>
    <row r="7" spans="1:8" ht="15" customHeight="1" x14ac:dyDescent="0.25"/>
    <row r="9" spans="1:8" ht="14.25" customHeight="1" x14ac:dyDescent="0.25"/>
    <row r="10" spans="1:8" x14ac:dyDescent="0.25">
      <c r="B10" s="1"/>
      <c r="C10" s="1"/>
    </row>
  </sheetData>
  <mergeCells count="2">
    <mergeCell ref="A1:C1"/>
    <mergeCell ref="D1:D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"/>
  <sheetViews>
    <sheetView topLeftCell="A9" workbookViewId="0">
      <selection activeCell="D9" sqref="D9"/>
    </sheetView>
  </sheetViews>
  <sheetFormatPr defaultRowHeight="15" x14ac:dyDescent="0.25"/>
  <cols>
    <col min="1" max="1" width="11.28515625" customWidth="1"/>
    <col min="6" max="6" width="13.42578125" customWidth="1"/>
  </cols>
  <sheetData>
    <row r="1" spans="1:8" ht="15.75" x14ac:dyDescent="0.25">
      <c r="A1" s="102" t="s">
        <v>26</v>
      </c>
      <c r="B1" s="102"/>
      <c r="C1" s="102"/>
      <c r="D1" s="76"/>
      <c r="E1" s="76"/>
      <c r="F1" s="76"/>
      <c r="G1" s="76"/>
      <c r="H1" s="76"/>
    </row>
    <row r="2" spans="1:8" x14ac:dyDescent="0.25">
      <c r="A2" s="75" t="s">
        <v>23</v>
      </c>
      <c r="B2" s="77" t="s">
        <v>3</v>
      </c>
      <c r="C2" s="77" t="s">
        <v>2</v>
      </c>
      <c r="D2" s="78" t="s">
        <v>24</v>
      </c>
      <c r="E2" s="79"/>
      <c r="F2" s="79"/>
      <c r="G2" s="80" t="s">
        <v>4</v>
      </c>
      <c r="H2" s="80" t="s">
        <v>25</v>
      </c>
    </row>
    <row r="3" spans="1:8" ht="15.75" x14ac:dyDescent="0.25">
      <c r="A3" s="84" t="s">
        <v>30</v>
      </c>
      <c r="B3" s="81">
        <v>0.154</v>
      </c>
      <c r="C3" s="81">
        <v>0.16</v>
      </c>
      <c r="D3" s="81">
        <f>C3-B3</f>
        <v>6.0000000000000053E-3</v>
      </c>
      <c r="E3" s="79">
        <f>(D3*5*60)/(60*0.1*0.25)</f>
        <v>1.2000000000000011</v>
      </c>
      <c r="F3" s="84" t="s">
        <v>30</v>
      </c>
      <c r="G3" s="79">
        <f>AVERAGE(E3:E4)</f>
        <v>1.100000000000001</v>
      </c>
      <c r="H3" s="79">
        <f>STDEVA(E3:E4)</f>
        <v>0.14142135623730964</v>
      </c>
    </row>
    <row r="4" spans="1:8" ht="15.75" x14ac:dyDescent="0.25">
      <c r="A4" s="84" t="s">
        <v>30</v>
      </c>
      <c r="B4" s="81">
        <v>0.14299999999999999</v>
      </c>
      <c r="C4" s="81">
        <v>0.14799999999999999</v>
      </c>
      <c r="D4" s="81">
        <f t="shared" ref="D4:D6" si="0">C4-B4</f>
        <v>5.0000000000000044E-3</v>
      </c>
      <c r="E4" s="79">
        <f t="shared" ref="E4" si="1">(D4*5*60)/(60*0.1*0.25)</f>
        <v>1.0000000000000009</v>
      </c>
      <c r="F4" s="84" t="s">
        <v>31</v>
      </c>
      <c r="G4" s="79">
        <f>AVERAGE(E5:E6)</f>
        <v>3</v>
      </c>
      <c r="H4" s="79">
        <f>STDEVA(E5:E6)</f>
        <v>0.28284271247461551</v>
      </c>
    </row>
    <row r="5" spans="1:8" ht="15.75" x14ac:dyDescent="0.25">
      <c r="A5" s="84" t="s">
        <v>31</v>
      </c>
      <c r="B5" s="81">
        <v>0.151</v>
      </c>
      <c r="C5" s="81">
        <v>0.16500000000000001</v>
      </c>
      <c r="D5" s="81">
        <f t="shared" si="0"/>
        <v>1.4000000000000012E-2</v>
      </c>
      <c r="E5" s="79">
        <f>(D5*5*60)/(60*0.1*0.25)</f>
        <v>2.8000000000000025</v>
      </c>
    </row>
    <row r="6" spans="1:8" ht="15.75" x14ac:dyDescent="0.25">
      <c r="A6" s="84" t="s">
        <v>31</v>
      </c>
      <c r="B6" s="81">
        <v>0.16500000000000001</v>
      </c>
      <c r="C6" s="81">
        <v>0.18099999999999999</v>
      </c>
      <c r="D6" s="81">
        <f t="shared" si="0"/>
        <v>1.5999999999999986E-2</v>
      </c>
      <c r="E6" s="79">
        <f t="shared" ref="E6" si="2">(D6*5*60)/(60*0.1*0.25)</f>
        <v>3.1999999999999975</v>
      </c>
    </row>
    <row r="12" spans="1:8" x14ac:dyDescent="0.25">
      <c r="D12" s="82" t="s">
        <v>28</v>
      </c>
    </row>
    <row r="13" spans="1:8" x14ac:dyDescent="0.25">
      <c r="D13" s="82" t="s">
        <v>29</v>
      </c>
    </row>
  </sheetData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catalase  </vt:lpstr>
      <vt:lpstr>peroxidase</vt:lpstr>
      <vt:lpstr>Phenoloxidase</vt:lpstr>
      <vt:lpstr>Superoxide dismutase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2025-05-01T08:43:32Z</dcterms:modified>
</cp:coreProperties>
</file>