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อ หมาน1\NMU-ready\submitt files\1-review\supplementary data\"/>
    </mc:Choice>
  </mc:AlternateContent>
  <bookViews>
    <workbookView xWindow="0" yWindow="0" windowWidth="19200" windowHeight="705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O17" i="1"/>
  <c r="N17" i="1"/>
  <c r="M17" i="1"/>
  <c r="L17" i="1"/>
  <c r="K17" i="1"/>
  <c r="J17" i="1"/>
  <c r="O16" i="1"/>
  <c r="N16" i="1"/>
  <c r="M16" i="1"/>
  <c r="L16" i="1"/>
  <c r="K16" i="1"/>
  <c r="J16" i="1"/>
  <c r="O15" i="1"/>
  <c r="N15" i="1"/>
  <c r="M15" i="1"/>
  <c r="L15" i="1"/>
  <c r="K15" i="1"/>
  <c r="J15" i="1"/>
  <c r="O14" i="1"/>
  <c r="N14" i="1"/>
  <c r="M14" i="1"/>
  <c r="L14" i="1"/>
  <c r="K14" i="1"/>
  <c r="J14" i="1"/>
  <c r="O13" i="1"/>
  <c r="N13" i="1"/>
  <c r="M13" i="1"/>
  <c r="L13" i="1"/>
  <c r="K13" i="1"/>
  <c r="J13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K9" i="1"/>
  <c r="J9" i="1"/>
  <c r="N8" i="1"/>
  <c r="M8" i="1"/>
  <c r="L8" i="1"/>
  <c r="K8" i="1"/>
  <c r="J8" i="1"/>
  <c r="N7" i="1"/>
  <c r="M7" i="1"/>
  <c r="L7" i="1"/>
  <c r="K7" i="1"/>
  <c r="J7" i="1"/>
</calcChain>
</file>

<file path=xl/sharedStrings.xml><?xml version="1.0" encoding="utf-8"?>
<sst xmlns="http://schemas.openxmlformats.org/spreadsheetml/2006/main" count="50" uniqueCount="25">
  <si>
    <t>TH inoc 0.74x10^6 cell/ml, 800 ml in 4000 ml, started 0.12x10^6 cell/ml</t>
  </si>
  <si>
    <t>CH inoc 4.00x10^6 cell/ml, 800 ml in 4000 ml, started 0.68x10^6 cell/ml</t>
  </si>
  <si>
    <t>Guillard f medium</t>
  </si>
  <si>
    <t>cell density x10^6 cell/ml</t>
  </si>
  <si>
    <t>Specific growth rate constant</t>
  </si>
  <si>
    <t>Day0</t>
  </si>
  <si>
    <t>Day1</t>
  </si>
  <si>
    <t>Day2</t>
  </si>
  <si>
    <t>Day3</t>
  </si>
  <si>
    <t>Day4</t>
  </si>
  <si>
    <t>Day5</t>
  </si>
  <si>
    <t>Day6</t>
  </si>
  <si>
    <t>TH1</t>
  </si>
  <si>
    <t>TH2</t>
  </si>
  <si>
    <t>TH3</t>
  </si>
  <si>
    <t>Average</t>
  </si>
  <si>
    <t>SD</t>
  </si>
  <si>
    <t>CH1</t>
  </si>
  <si>
    <t>CH2</t>
  </si>
  <si>
    <t>CH3</t>
  </si>
  <si>
    <t>TH</t>
  </si>
  <si>
    <t>CH</t>
  </si>
  <si>
    <t xml:space="preserve">Note: </t>
  </si>
  <si>
    <r>
      <t>CH&gt;&gt;</t>
    </r>
    <r>
      <rPr>
        <i/>
        <sz val="11"/>
        <color theme="1"/>
        <rFont val="Calibri"/>
        <family val="2"/>
        <scheme val="minor"/>
      </rPr>
      <t xml:space="preserve"> Chaetoceros muelleri</t>
    </r>
  </si>
  <si>
    <r>
      <t xml:space="preserve">TH&gt;&gt; </t>
    </r>
    <r>
      <rPr>
        <i/>
        <sz val="11"/>
        <color theme="1"/>
        <rFont val="Calibri"/>
        <family val="2"/>
        <scheme val="minor"/>
      </rPr>
      <t>Thalassiosira weissflogii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</si>
</sst>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0" borderId="0" xfId="0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th-TH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[1]Sheet3!$A$19</c:f>
              <c:strCache>
                <c:ptCount val="1"/>
                <c:pt idx="0">
                  <c:v>TH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[1]Sheet1!$B$23:$G$23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4.0414518843273801E-2</c:v>
                  </c:pt>
                  <c:pt idx="2">
                    <c:v>3.6055512754639897E-2</c:v>
                  </c:pt>
                  <c:pt idx="3">
                    <c:v>0.05</c:v>
                  </c:pt>
                  <c:pt idx="4">
                    <c:v>2.8867513459481301E-2</c:v>
                  </c:pt>
                  <c:pt idx="5">
                    <c:v>3.2145502536643202E-2</c:v>
                  </c:pt>
                </c:numCache>
              </c:numRef>
            </c:plus>
            <c:minus>
              <c:numRef>
                <c:f>[1]Sheet1!$B$23:$G$23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4.0414518843273801E-2</c:v>
                  </c:pt>
                  <c:pt idx="2">
                    <c:v>3.6055512754639897E-2</c:v>
                  </c:pt>
                  <c:pt idx="3">
                    <c:v>0.05</c:v>
                  </c:pt>
                  <c:pt idx="4">
                    <c:v>2.8867513459481301E-2</c:v>
                  </c:pt>
                  <c:pt idx="5">
                    <c:v>3.2145502536643202E-2</c:v>
                  </c:pt>
                </c:numCache>
              </c:numRef>
            </c:minus>
          </c:errBars>
          <c:cat>
            <c:strRef>
              <c:f>[1]Sheet3!$B$18:$H$18</c:f>
              <c:strCache>
                <c:ptCount val="7"/>
                <c:pt idx="0">
                  <c:v>Day0</c:v>
                </c:pt>
                <c:pt idx="1">
                  <c:v>Day1</c:v>
                </c:pt>
                <c:pt idx="2">
                  <c:v>Day2</c:v>
                </c:pt>
                <c:pt idx="3">
                  <c:v>Day3</c:v>
                </c:pt>
                <c:pt idx="4">
                  <c:v>Day4</c:v>
                </c:pt>
                <c:pt idx="5">
                  <c:v>Day5</c:v>
                </c:pt>
                <c:pt idx="6">
                  <c:v>Day6</c:v>
                </c:pt>
              </c:strCache>
            </c:strRef>
          </c:cat>
          <c:val>
            <c:numRef>
              <c:f>[1]Sheet3!$B$19:$H$19</c:f>
              <c:numCache>
                <c:formatCode>General</c:formatCode>
                <c:ptCount val="7"/>
                <c:pt idx="0">
                  <c:v>0.12</c:v>
                </c:pt>
                <c:pt idx="1">
                  <c:v>0.28333333333333299</c:v>
                </c:pt>
                <c:pt idx="2">
                  <c:v>0.51</c:v>
                </c:pt>
                <c:pt idx="3">
                  <c:v>0.64</c:v>
                </c:pt>
                <c:pt idx="4">
                  <c:v>0.67666666666666697</c:v>
                </c:pt>
                <c:pt idx="5">
                  <c:v>0.68</c:v>
                </c:pt>
                <c:pt idx="6">
                  <c:v>0.64333333333333298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D-4ECC-BBB4-CAED8C316D78}"/>
            </c:ext>
          </c:extLst>
        </c:ser>
        <c:ser>
          <c:idx val="1"/>
          <c:order val="1"/>
          <c:tx>
            <c:strRef>
              <c:f>[1]Sheet3!$A$20</c:f>
              <c:strCache>
                <c:ptCount val="1"/>
                <c:pt idx="0">
                  <c:v>CH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[1]Sheet3!$B$24:$H$24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0.305505046330388</c:v>
                  </c:pt>
                  <c:pt idx="2">
                    <c:v>0.125830573921179</c:v>
                  </c:pt>
                  <c:pt idx="3">
                    <c:v>8.6602540378444101E-2</c:v>
                  </c:pt>
                  <c:pt idx="4">
                    <c:v>7.5055534994651493E-2</c:v>
                  </c:pt>
                  <c:pt idx="5">
                    <c:v>0.257164020293145</c:v>
                  </c:pt>
                  <c:pt idx="6">
                    <c:v>0.256580071972344</c:v>
                  </c:pt>
                </c:numCache>
              </c:numRef>
            </c:plus>
            <c:minus>
              <c:numRef>
                <c:f>[1]Sheet3!$B$24:$H$24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0.305505046330388</c:v>
                  </c:pt>
                  <c:pt idx="2">
                    <c:v>0.125830573921179</c:v>
                  </c:pt>
                  <c:pt idx="3">
                    <c:v>8.6602540378444101E-2</c:v>
                  </c:pt>
                  <c:pt idx="4">
                    <c:v>7.5055534994651493E-2</c:v>
                  </c:pt>
                  <c:pt idx="5">
                    <c:v>0.257164020293145</c:v>
                  </c:pt>
                  <c:pt idx="6">
                    <c:v>0.256580071972344</c:v>
                  </c:pt>
                </c:numCache>
              </c:numRef>
            </c:minus>
          </c:errBars>
          <c:cat>
            <c:strRef>
              <c:f>[1]Sheet3!$B$18:$H$18</c:f>
              <c:strCache>
                <c:ptCount val="7"/>
                <c:pt idx="0">
                  <c:v>Day0</c:v>
                </c:pt>
                <c:pt idx="1">
                  <c:v>Day1</c:v>
                </c:pt>
                <c:pt idx="2">
                  <c:v>Day2</c:v>
                </c:pt>
                <c:pt idx="3">
                  <c:v>Day3</c:v>
                </c:pt>
                <c:pt idx="4">
                  <c:v>Day4</c:v>
                </c:pt>
                <c:pt idx="5">
                  <c:v>Day5</c:v>
                </c:pt>
                <c:pt idx="6">
                  <c:v>Day6</c:v>
                </c:pt>
              </c:strCache>
            </c:strRef>
          </c:cat>
          <c:val>
            <c:numRef>
              <c:f>[1]Sheet3!$B$20:$H$20</c:f>
              <c:numCache>
                <c:formatCode>General</c:formatCode>
                <c:ptCount val="7"/>
                <c:pt idx="0">
                  <c:v>0.67</c:v>
                </c:pt>
                <c:pt idx="1">
                  <c:v>1.93333333333333</c:v>
                </c:pt>
                <c:pt idx="2">
                  <c:v>3.3666666666666698</c:v>
                </c:pt>
                <c:pt idx="3">
                  <c:v>4.3</c:v>
                </c:pt>
                <c:pt idx="4">
                  <c:v>4.9233333333333302</c:v>
                </c:pt>
                <c:pt idx="5">
                  <c:v>5.3066666666666702</c:v>
                </c:pt>
                <c:pt idx="6">
                  <c:v>5.2166666666666703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D-4ECC-BBB4-CAED8C316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66592"/>
        <c:axId val="41568512"/>
      </c:lineChart>
      <c:catAx>
        <c:axId val="4156659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th-TH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th-TH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68512"/>
        <c:crosses val="autoZero"/>
        <c:auto val="1"/>
        <c:lblAlgn val="ctr"/>
        <c:lblOffset val="100"/>
        <c:noMultiLvlLbl val="0"/>
      </c:catAx>
      <c:valAx>
        <c:axId val="41568512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th-TH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</a:t>
                </a:r>
                <a:r>
                  <a:rPr lang="en-US" baseline="0"/>
                  <a:t> density (x10^6 cell/ml)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th-TH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66592"/>
        <c:crosses val="autoZero"/>
        <c:crossBetween val="midCat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th-TH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ede9690-71d1-4586-89fe-c878261f2127}"/>
      </c:ext>
    </c:extLst>
  </c:chart>
  <c:txPr>
    <a:bodyPr/>
    <a:lstStyle/>
    <a:p>
      <a:pPr>
        <a:defRPr lang="th-TH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377825</xdr:colOff>
      <xdr:row>24</xdr:row>
      <xdr:rowOff>127000</xdr:rowOff>
    </xdr:from>
    <xdr:to>
      <xdr:col>11</xdr:col>
      <xdr:colOff>53975</xdr:colOff>
      <xdr:row>40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Diatoms%20cult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pecific growth rate"/>
      <sheetName val="Sheet5"/>
      <sheetName val="Diatom growth curve"/>
      <sheetName val="Day0-28-09-2021"/>
      <sheetName val="Day1-29-09-2021"/>
      <sheetName val="Day2-30-09-2021"/>
      <sheetName val="Day3-01-10-2021"/>
      <sheetName val="Day4_02-10-2021"/>
      <sheetName val="Day5-03-10-2021"/>
      <sheetName val="Day6-04-10-2021"/>
      <sheetName val="Day7-05-10-2021"/>
      <sheetName val="Sheet4"/>
      <sheetName val="Sheet2"/>
    </sheetNames>
    <sheetDataSet>
      <sheetData sheetId="0">
        <row r="23">
          <cell r="B23">
            <v>0</v>
          </cell>
          <cell r="C23">
            <v>4.0414518843273801E-2</v>
          </cell>
          <cell r="D23">
            <v>3.6055512754639897E-2</v>
          </cell>
          <cell r="E23">
            <v>0.05</v>
          </cell>
          <cell r="F23">
            <v>2.8867513459481301E-2</v>
          </cell>
          <cell r="G23">
            <v>3.2145502536643202E-2</v>
          </cell>
        </row>
      </sheetData>
      <sheetData sheetId="1">
        <row r="18">
          <cell r="B18" t="str">
            <v>Day0</v>
          </cell>
          <cell r="C18" t="str">
            <v>Day1</v>
          </cell>
          <cell r="D18" t="str">
            <v>Day2</v>
          </cell>
          <cell r="E18" t="str">
            <v>Day3</v>
          </cell>
          <cell r="F18" t="str">
            <v>Day4</v>
          </cell>
          <cell r="G18" t="str">
            <v>Day5</v>
          </cell>
          <cell r="H18" t="str">
            <v>Day6</v>
          </cell>
        </row>
        <row r="19">
          <cell r="A19" t="str">
            <v>TH</v>
          </cell>
          <cell r="B19">
            <v>0.12</v>
          </cell>
          <cell r="C19">
            <v>0.28333333333333299</v>
          </cell>
          <cell r="D19">
            <v>0.51</v>
          </cell>
          <cell r="E19">
            <v>0.64</v>
          </cell>
          <cell r="F19">
            <v>0.67666666666666697</v>
          </cell>
          <cell r="G19">
            <v>0.68</v>
          </cell>
          <cell r="H19">
            <v>0.64333333333333298</v>
          </cell>
        </row>
        <row r="20">
          <cell r="A20" t="str">
            <v>CH</v>
          </cell>
          <cell r="B20">
            <v>0.67</v>
          </cell>
          <cell r="C20">
            <v>1.93333333333333</v>
          </cell>
          <cell r="D20">
            <v>3.3666666666666698</v>
          </cell>
          <cell r="E20">
            <v>4.3</v>
          </cell>
          <cell r="F20">
            <v>4.9233333333333302</v>
          </cell>
          <cell r="G20">
            <v>5.3066666666666702</v>
          </cell>
          <cell r="H20">
            <v>5.2166666666666703</v>
          </cell>
        </row>
        <row r="24">
          <cell r="B24">
            <v>0</v>
          </cell>
          <cell r="C24">
            <v>0.305505046330388</v>
          </cell>
          <cell r="D24">
            <v>0.125830573921179</v>
          </cell>
          <cell r="E24">
            <v>8.6602540378444101E-2</v>
          </cell>
          <cell r="F24">
            <v>7.5055534994651493E-2</v>
          </cell>
          <cell r="G24">
            <v>0.257164020293145</v>
          </cell>
          <cell r="H24">
            <v>0.256580071972344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13" workbookViewId="0">
      <selection activeCell="M23" sqref="M23"/>
    </sheetView>
  </sheetViews>
  <sheetFormatPr defaultColWidth="9" defaultRowHeight="14.5"/>
  <sheetData>
    <row r="1" spans="1:15">
      <c r="A1" t="s">
        <v>0</v>
      </c>
    </row>
    <row r="2" spans="1:15">
      <c r="A2" t="s">
        <v>1</v>
      </c>
    </row>
    <row r="3" spans="1:15">
      <c r="A3" t="s">
        <v>2</v>
      </c>
    </row>
    <row r="4" spans="1:15">
      <c r="A4" t="s">
        <v>3</v>
      </c>
      <c r="J4" t="s">
        <v>4</v>
      </c>
    </row>
    <row r="6" spans="1:15">
      <c r="B6" t="s">
        <v>5</v>
      </c>
      <c r="C6" t="s">
        <v>6</v>
      </c>
      <c r="D6" t="s">
        <v>7</v>
      </c>
      <c r="E6" t="s">
        <v>8</v>
      </c>
      <c r="F6" t="s">
        <v>9</v>
      </c>
      <c r="G6" t="s">
        <v>10</v>
      </c>
      <c r="H6" t="s">
        <v>11</v>
      </c>
      <c r="J6" t="s">
        <v>6</v>
      </c>
      <c r="K6" t="s">
        <v>7</v>
      </c>
      <c r="L6" t="s">
        <v>8</v>
      </c>
      <c r="M6" t="s">
        <v>9</v>
      </c>
      <c r="N6" t="s">
        <v>10</v>
      </c>
    </row>
    <row r="7" spans="1:15">
      <c r="A7" t="s">
        <v>12</v>
      </c>
      <c r="B7" s="1">
        <v>0.12</v>
      </c>
      <c r="C7" s="1">
        <v>0.3</v>
      </c>
      <c r="D7" s="1">
        <v>0.55000000000000004</v>
      </c>
      <c r="E7" s="1">
        <v>0.6</v>
      </c>
      <c r="F7" s="1">
        <v>0.65</v>
      </c>
      <c r="G7" s="1">
        <v>0.66</v>
      </c>
      <c r="H7" s="1">
        <v>0.64</v>
      </c>
      <c r="J7" s="1">
        <f>(LN(C7/B7))/(24-0)</f>
        <v>3.8178780494756502E-2</v>
      </c>
      <c r="K7" s="1">
        <f>(LN(D7/B7))/(48-0)</f>
        <v>3.1717219488426499E-2</v>
      </c>
      <c r="L7" s="1">
        <f>(LN(E7/B7))/(72-0)</f>
        <v>2.2353304339362501E-2</v>
      </c>
      <c r="M7" s="1">
        <f>(LN(F7/B7))/(96-0)</f>
        <v>1.7598756459454599E-2</v>
      </c>
      <c r="N7" s="1">
        <f>(LN(G7/B7))/(120-0)</f>
        <v>1.42062341019869E-2</v>
      </c>
      <c r="O7" s="1"/>
    </row>
    <row r="8" spans="1:15">
      <c r="A8" t="s">
        <v>13</v>
      </c>
      <c r="B8" s="1">
        <v>0.12</v>
      </c>
      <c r="C8" s="1">
        <v>0.25</v>
      </c>
      <c r="D8" s="1">
        <v>0.48</v>
      </c>
      <c r="E8" s="1">
        <v>0.65</v>
      </c>
      <c r="F8" s="1">
        <v>0.68</v>
      </c>
      <c r="G8" s="1">
        <v>0.7</v>
      </c>
      <c r="H8" s="1">
        <v>0.65</v>
      </c>
      <c r="J8" s="1">
        <f>(LN(C8/B8))/(24-0)</f>
        <v>3.0582048961675001E-2</v>
      </c>
      <c r="K8" s="1">
        <f>(LN(D8/B8))/(48-0)</f>
        <v>2.8881132523331101E-2</v>
      </c>
      <c r="L8" s="1">
        <f>(LN(E8/B8))/(72-0)</f>
        <v>2.34650086126061E-2</v>
      </c>
      <c r="M8" s="1">
        <f>(LN(F8/B8))/(96-0)</f>
        <v>1.8068760993626101E-2</v>
      </c>
      <c r="N8" s="1">
        <f>(LN(G8/B8))/(120-0)</f>
        <v>1.4696571602178E-2</v>
      </c>
      <c r="O8" s="1"/>
    </row>
    <row r="9" spans="1:15">
      <c r="A9" t="s">
        <v>14</v>
      </c>
      <c r="B9" s="1">
        <v>0.12</v>
      </c>
      <c r="C9" s="1">
        <v>0.3</v>
      </c>
      <c r="D9" s="1">
        <v>0.5</v>
      </c>
      <c r="E9" s="1">
        <v>0.67</v>
      </c>
      <c r="F9" s="1">
        <v>0.7</v>
      </c>
      <c r="G9" s="1">
        <v>0.68</v>
      </c>
      <c r="H9" s="1">
        <v>0.64</v>
      </c>
      <c r="J9" s="1">
        <f>(LN(C9/B9))/(24-0)</f>
        <v>3.8178780494756502E-2</v>
      </c>
      <c r="K9" s="1">
        <f>(LN(D9/B9))/(48-0)</f>
        <v>2.9731590742502999E-2</v>
      </c>
      <c r="L9" s="1">
        <f>(LN(E9/B9))/(72-0)</f>
        <v>2.3885916244485599E-2</v>
      </c>
      <c r="M9" s="1">
        <f>(LN(F9/B9))/(96-0)</f>
        <v>1.8370714502722499E-2</v>
      </c>
      <c r="N9" s="1">
        <f>(LN(G9/B9))/(120-0)</f>
        <v>1.44550087949009E-2</v>
      </c>
      <c r="O9" s="1"/>
    </row>
    <row r="10" spans="1:15">
      <c r="B10" s="1"/>
      <c r="C10" s="1"/>
      <c r="D10" s="1"/>
      <c r="E10" s="1"/>
      <c r="F10" s="1"/>
      <c r="G10" s="1"/>
      <c r="H10" s="1"/>
      <c r="I10" t="s">
        <v>15</v>
      </c>
      <c r="J10" s="1">
        <f>AVERAGE(J7:J9)</f>
        <v>3.5646536650396E-2</v>
      </c>
      <c r="K10" s="1">
        <f t="shared" ref="K10:N10" si="0">AVERAGE(K7:K9)</f>
        <v>3.01099809180869E-2</v>
      </c>
      <c r="L10" s="1">
        <f t="shared" si="0"/>
        <v>2.32347430654847E-2</v>
      </c>
      <c r="M10" s="1">
        <f t="shared" si="0"/>
        <v>1.8012743985267698E-2</v>
      </c>
      <c r="N10" s="1">
        <f t="shared" si="0"/>
        <v>1.4452604833021901E-2</v>
      </c>
      <c r="O10" s="1"/>
    </row>
    <row r="11" spans="1:15">
      <c r="B11" s="1"/>
      <c r="C11" s="1"/>
      <c r="D11" s="1"/>
      <c r="E11" s="1"/>
      <c r="F11" s="1"/>
      <c r="G11" s="1"/>
      <c r="H11" s="1"/>
      <c r="I11" t="s">
        <v>16</v>
      </c>
      <c r="J11" s="1">
        <f>_xlfn.STDEV.S(J7:J9)</f>
        <v>4.3859749955858897E-3</v>
      </c>
      <c r="K11" s="1">
        <f t="shared" ref="K11:N11" si="1">_xlfn.STDEV.S(K7:K9)</f>
        <v>1.45541460145548E-3</v>
      </c>
      <c r="L11" s="1">
        <f t="shared" si="1"/>
        <v>7.9182793558613704E-4</v>
      </c>
      <c r="M11" s="1">
        <f t="shared" si="1"/>
        <v>3.8901572469577999E-4</v>
      </c>
      <c r="N11" s="1">
        <f t="shared" si="1"/>
        <v>2.4517758930610501E-4</v>
      </c>
      <c r="O11" s="1"/>
    </row>
    <row r="12" spans="1:15"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</row>
    <row r="13" spans="1:15">
      <c r="A13" t="s">
        <v>17</v>
      </c>
      <c r="B13" s="1">
        <v>0.67</v>
      </c>
      <c r="C13" s="1">
        <v>1.6</v>
      </c>
      <c r="D13" s="1">
        <v>3.5</v>
      </c>
      <c r="E13" s="1">
        <v>4.25</v>
      </c>
      <c r="F13" s="1">
        <v>5</v>
      </c>
      <c r="G13" s="1">
        <v>5.6</v>
      </c>
      <c r="H13" s="1">
        <v>5.5</v>
      </c>
      <c r="J13" s="1">
        <f>(LN(C13/B13))/(24-0)</f>
        <v>3.6270049826785902E-2</v>
      </c>
      <c r="K13" s="1">
        <f>(LN(D13/B13))/(48-0)</f>
        <v>3.4442511147760299E-2</v>
      </c>
      <c r="L13" s="1">
        <f>(LN(E13/B13))/(72-0)</f>
        <v>2.5658285410186801E-2</v>
      </c>
      <c r="M13" s="1">
        <f>(LN(F13/B13))/(96-0)</f>
        <v>2.0936619573241898E-2</v>
      </c>
      <c r="N13" s="1">
        <f>(LN(G13/B13))/(120-0)</f>
        <v>1.7693701369485199E-2</v>
      </c>
      <c r="O13" s="1">
        <f>(LN(H13/B13))/(144-0)</f>
        <v>1.46196226308024E-2</v>
      </c>
    </row>
    <row r="14" spans="1:15">
      <c r="A14" t="s">
        <v>18</v>
      </c>
      <c r="B14" s="1">
        <v>0.67</v>
      </c>
      <c r="C14" s="1">
        <v>2</v>
      </c>
      <c r="D14" s="1">
        <v>3.35</v>
      </c>
      <c r="E14" s="1">
        <v>4.4000000000000004</v>
      </c>
      <c r="F14" s="1">
        <v>4.8499999999999996</v>
      </c>
      <c r="G14" s="1">
        <v>5.2</v>
      </c>
      <c r="H14" s="1">
        <v>5.15</v>
      </c>
      <c r="J14" s="1">
        <f>(LN(C14/B14))/(24-0)</f>
        <v>4.55676977982113E-2</v>
      </c>
      <c r="K14" s="1">
        <f>(LN(D14/B14))/(48-0)</f>
        <v>3.35299565090438E-2</v>
      </c>
      <c r="L14" s="1">
        <f>(LN(E14/B14))/(72-0)</f>
        <v>2.6140029271129701E-2</v>
      </c>
      <c r="M14" s="1">
        <f>(LN(F14/B14))/(96-0)</f>
        <v>2.0619336161942899E-2</v>
      </c>
      <c r="N14" s="1">
        <f>(LN(G14/B14))/(120-0)</f>
        <v>1.7076134934870899E-2</v>
      </c>
      <c r="O14" s="1">
        <f t="shared" ref="O14:O15" si="2">(LN(H14/B14))/(144-0)</f>
        <v>1.4163015842172E-2</v>
      </c>
    </row>
    <row r="15" spans="1:15">
      <c r="A15" t="s">
        <v>19</v>
      </c>
      <c r="B15" s="1">
        <v>0.67</v>
      </c>
      <c r="C15" s="1">
        <v>2.2000000000000002</v>
      </c>
      <c r="D15" s="1">
        <v>3.25</v>
      </c>
      <c r="E15" s="1">
        <v>4.25</v>
      </c>
      <c r="F15" s="1">
        <v>4.92</v>
      </c>
      <c r="G15" s="1">
        <v>5.12</v>
      </c>
      <c r="H15" s="1">
        <v>5</v>
      </c>
      <c r="J15" s="1">
        <f>(LN(C15/B15))/(24-0)</f>
        <v>4.9538955290058098E-2</v>
      </c>
      <c r="K15" s="1">
        <f>(LN(D15/B15))/(48-0)</f>
        <v>3.2898595061224403E-2</v>
      </c>
      <c r="L15" s="1">
        <f>(LN(E15/B15))/(72-0)</f>
        <v>2.5658285410186801E-2</v>
      </c>
      <c r="M15" s="1">
        <f>(LN(F15/B15))/(96-0)</f>
        <v>2.0768605178138999E-2</v>
      </c>
      <c r="N15" s="1">
        <f>(LN(G15/B15))/(120-0)</f>
        <v>1.69469333804045E-2</v>
      </c>
      <c r="O15" s="1">
        <f t="shared" si="2"/>
        <v>1.3957746382161299E-2</v>
      </c>
    </row>
    <row r="16" spans="1:15">
      <c r="I16" t="s">
        <v>15</v>
      </c>
      <c r="J16" s="1">
        <f>AVERAGE(J13:J15)</f>
        <v>4.3792234305018399E-2</v>
      </c>
      <c r="K16" s="1">
        <f t="shared" ref="K16:O16" si="3">AVERAGE(K13:K15)</f>
        <v>3.36236875726761E-2</v>
      </c>
      <c r="L16" s="1">
        <f t="shared" si="3"/>
        <v>2.5818866697167799E-2</v>
      </c>
      <c r="M16" s="1">
        <f t="shared" si="3"/>
        <v>2.07748536377746E-2</v>
      </c>
      <c r="N16" s="1">
        <f t="shared" si="3"/>
        <v>1.7238923228253499E-2</v>
      </c>
      <c r="O16" s="1">
        <f t="shared" si="3"/>
        <v>1.42467949517119E-2</v>
      </c>
    </row>
    <row r="17" spans="1:15">
      <c r="I17" t="s">
        <v>16</v>
      </c>
      <c r="J17" s="1">
        <f>_xlfn.STDEV.S(J13:J15)</f>
        <v>6.8102985257666197E-3</v>
      </c>
      <c r="K17" s="1">
        <f t="shared" ref="K17:O17" si="4">_xlfn.STDEV.S(K13:K15)</f>
        <v>7.7621411658337404E-4</v>
      </c>
      <c r="L17" s="1">
        <f t="shared" si="4"/>
        <v>2.7813494779584097E-4</v>
      </c>
      <c r="M17" s="1">
        <f t="shared" si="4"/>
        <v>1.58733969922174E-4</v>
      </c>
      <c r="N17" s="1">
        <f t="shared" si="4"/>
        <v>3.99112300895057E-4</v>
      </c>
      <c r="O17" s="1">
        <f t="shared" si="4"/>
        <v>3.3879823866911102E-4</v>
      </c>
    </row>
    <row r="18" spans="1:15">
      <c r="A18" t="s">
        <v>15</v>
      </c>
      <c r="B18" t="s">
        <v>5</v>
      </c>
      <c r="C18" t="s">
        <v>6</v>
      </c>
      <c r="D18" t="s">
        <v>7</v>
      </c>
      <c r="E18" t="s">
        <v>8</v>
      </c>
      <c r="F18" t="s">
        <v>9</v>
      </c>
      <c r="G18" t="s">
        <v>10</v>
      </c>
      <c r="H18" t="s">
        <v>11</v>
      </c>
    </row>
    <row r="19" spans="1:15">
      <c r="A19" t="s">
        <v>20</v>
      </c>
      <c r="B19" s="1">
        <f>AVERAGE(B7:B9)</f>
        <v>0.12</v>
      </c>
      <c r="C19" s="1">
        <f>AVERAGE(C7:C9)</f>
        <v>0.28333333333333299</v>
      </c>
      <c r="D19" s="1">
        <f t="shared" ref="D19:H19" si="5">AVERAGE(D7:D9)</f>
        <v>0.51</v>
      </c>
      <c r="E19" s="1">
        <f t="shared" si="5"/>
        <v>0.64</v>
      </c>
      <c r="F19" s="1">
        <f t="shared" si="5"/>
        <v>0.67666666666666697</v>
      </c>
      <c r="G19" s="1">
        <f t="shared" si="5"/>
        <v>0.68</v>
      </c>
      <c r="H19" s="1">
        <f t="shared" si="5"/>
        <v>0.64333333333333298</v>
      </c>
    </row>
    <row r="20" spans="1:15">
      <c r="A20" s="2" t="s">
        <v>21</v>
      </c>
      <c r="B20" s="3">
        <f>AVERAGE(B13:B15)</f>
        <v>0.67</v>
      </c>
      <c r="C20" s="3">
        <f>AVERAGE(C13:C15)</f>
        <v>1.93333333333333</v>
      </c>
      <c r="D20" s="3">
        <f>AVERAGE(D13:D15)</f>
        <v>3.3666666666666698</v>
      </c>
      <c r="E20" s="3">
        <f>AVERAGE(E13:E15)</f>
        <v>4.3</v>
      </c>
      <c r="F20" s="3">
        <f>AVERAGE(F13:F15)</f>
        <v>4.9233333333333302</v>
      </c>
      <c r="G20" s="3">
        <f t="shared" ref="G20:H20" si="6">AVERAGE(G13:G15)</f>
        <v>5.3066666666666702</v>
      </c>
      <c r="H20" s="3">
        <f t="shared" si="6"/>
        <v>5.2166666666666703</v>
      </c>
    </row>
    <row r="22" spans="1:15">
      <c r="A22" t="s">
        <v>16</v>
      </c>
      <c r="B22" t="s">
        <v>5</v>
      </c>
      <c r="C22" t="s">
        <v>6</v>
      </c>
      <c r="D22" t="s">
        <v>7</v>
      </c>
      <c r="E22" t="s">
        <v>8</v>
      </c>
      <c r="F22" t="s">
        <v>9</v>
      </c>
      <c r="G22" t="s">
        <v>10</v>
      </c>
      <c r="H22" t="s">
        <v>11</v>
      </c>
    </row>
    <row r="23" spans="1:15">
      <c r="A23" t="s">
        <v>20</v>
      </c>
      <c r="B23" s="1">
        <f>_xlfn.STDEV.S(B7:B9)</f>
        <v>0</v>
      </c>
      <c r="C23" s="1">
        <f t="shared" ref="C23:H23" si="7">_xlfn.STDEV.S(C7:C9)</f>
        <v>2.8867513459481301E-2</v>
      </c>
      <c r="D23" s="1">
        <f t="shared" si="7"/>
        <v>3.6055512754639897E-2</v>
      </c>
      <c r="E23" s="1">
        <f t="shared" si="7"/>
        <v>3.6055512754639897E-2</v>
      </c>
      <c r="F23" s="1">
        <f t="shared" si="7"/>
        <v>2.5166114784235801E-2</v>
      </c>
      <c r="G23" s="1">
        <f t="shared" si="7"/>
        <v>0.02</v>
      </c>
      <c r="H23" s="1">
        <f t="shared" si="7"/>
        <v>5.7735026918962597E-3</v>
      </c>
    </row>
    <row r="24" spans="1:15">
      <c r="A24" t="s">
        <v>21</v>
      </c>
      <c r="B24" s="1">
        <f>_xlfn.STDEV.S(B13:B15)</f>
        <v>0</v>
      </c>
      <c r="C24" s="1">
        <f t="shared" ref="C24:H24" si="8">_xlfn.STDEV.S(C13:C15)</f>
        <v>0.305505046330388</v>
      </c>
      <c r="D24" s="1">
        <f t="shared" si="8"/>
        <v>0.125830573921179</v>
      </c>
      <c r="E24" s="1">
        <f t="shared" si="8"/>
        <v>8.6602540378444101E-2</v>
      </c>
      <c r="F24" s="1">
        <f t="shared" si="8"/>
        <v>7.5055534994651493E-2</v>
      </c>
      <c r="G24" s="1">
        <f t="shared" si="8"/>
        <v>0.257164020293145</v>
      </c>
      <c r="H24" s="1">
        <f t="shared" si="8"/>
        <v>0.256580071972344</v>
      </c>
    </row>
    <row r="27" spans="1:15">
      <c r="A27" s="4" t="s">
        <v>22</v>
      </c>
      <c r="B27" s="4"/>
      <c r="C27" s="4"/>
      <c r="D27" s="4"/>
      <c r="E27" s="4"/>
    </row>
    <row r="28" spans="1:15">
      <c r="A28" s="5" t="s">
        <v>23</v>
      </c>
      <c r="B28" s="4"/>
      <c r="C28" s="4"/>
      <c r="D28" s="4"/>
    </row>
    <row r="29" spans="1:15">
      <c r="A29" s="5" t="s">
        <v>24</v>
      </c>
      <c r="B29" s="4"/>
      <c r="C29" s="4"/>
    </row>
  </sheetData>
  <mergeCells count="3">
    <mergeCell ref="A27:E27"/>
    <mergeCell ref="A28:D28"/>
    <mergeCell ref="A29:C2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chettupon pooljun</dc:creator>
  <cp:lastModifiedBy>User</cp:lastModifiedBy>
  <dcterms:created xsi:type="dcterms:W3CDTF">2025-02-03T11:19:00Z</dcterms:created>
  <dcterms:modified xsi:type="dcterms:W3CDTF">2025-02-14T14:58:28Z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B0FC1231AFDD4DA7AE9B38DC6B3665DC_13</vt:lpwstr>
  </property>
  <property fmtid="{D5CDD505-2E9C-101B-9397-08002B2CF9AE}" pid="3" name="KSOProductBuildVer">
    <vt:lpwstr>1054-12.2.0.19805</vt:lpwstr>
  </property>
</Properties>
</file>