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7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8.xml" ContentType="application/vnd.openxmlformats-officedocument.drawing+xml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inrs-my.sharepoint.com/personal/richard_villemur_inrs_ca/Documents/Disque U Cyber/Document/ETUDIANT/Lestin/Article Réacteur/Manuscrit/Soumission/PeerJ/"/>
    </mc:Choice>
  </mc:AlternateContent>
  <xr:revisionPtr revIDLastSave="560" documentId="13_ncr:1_{E8398459-4C60-481D-BEE2-71DC01DC02B1}" xr6:coauthVersionLast="47" xr6:coauthVersionMax="47" xr10:uidLastSave="{C37A0D95-20AC-47C2-BFB0-FCB2CEBEC5AC}"/>
  <bookViews>
    <workbookView xWindow="28680" yWindow="-120" windowWidth="25440" windowHeight="15270" tabRatio="688" xr2:uid="{E42FF4AC-C42B-4D0C-84B3-EB74473CE93C}"/>
  </bookViews>
  <sheets>
    <sheet name="Introduction" sheetId="11" r:id="rId1"/>
    <sheet name="Global results" sheetId="12" r:id="rId2"/>
    <sheet name="Correlation Analysis" sheetId="9" r:id="rId3"/>
    <sheet name="C1" sheetId="1" r:id="rId4"/>
    <sheet name="C2" sheetId="2" r:id="rId5"/>
    <sheet name="C3" sheetId="3" r:id="rId6"/>
    <sheet name="C4" sheetId="4" r:id="rId7"/>
    <sheet name="C5" sheetId="5" r:id="rId8"/>
    <sheet name="C6" sheetId="6" r:id="rId9"/>
    <sheet name="C7" sheetId="7" r:id="rId10"/>
    <sheet name="C8" sheetId="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2" l="1"/>
  <c r="P31" i="12"/>
  <c r="O31" i="12"/>
  <c r="Q32" i="12"/>
  <c r="P32" i="12"/>
  <c r="O32" i="12"/>
  <c r="Q33" i="12"/>
  <c r="P33" i="12"/>
  <c r="O33" i="12"/>
  <c r="P24" i="12"/>
  <c r="Q25" i="12"/>
  <c r="P25" i="12"/>
  <c r="O25" i="12"/>
  <c r="Q24" i="12"/>
  <c r="O24" i="12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I85" i="1"/>
  <c r="I84" i="1"/>
  <c r="I83" i="1"/>
  <c r="I82" i="1"/>
  <c r="I81" i="1"/>
  <c r="H89" i="1"/>
  <c r="H113" i="8"/>
  <c r="H112" i="8"/>
  <c r="H111" i="8"/>
  <c r="H110" i="8"/>
  <c r="H109" i="8"/>
  <c r="H108" i="8"/>
  <c r="H107" i="8"/>
  <c r="D112" i="8"/>
  <c r="D110" i="8"/>
  <c r="D109" i="8"/>
  <c r="D108" i="8"/>
  <c r="D107" i="8"/>
  <c r="G115" i="8"/>
  <c r="C115" i="8"/>
  <c r="M86" i="8"/>
  <c r="K62" i="8"/>
  <c r="J62" i="8"/>
  <c r="K61" i="8"/>
  <c r="J61" i="8"/>
  <c r="H118" i="7"/>
  <c r="H117" i="7"/>
  <c r="H116" i="7"/>
  <c r="H115" i="7"/>
  <c r="H114" i="7"/>
  <c r="H113" i="7"/>
  <c r="D121" i="7"/>
  <c r="D120" i="7"/>
  <c r="D119" i="7"/>
  <c r="D116" i="7"/>
  <c r="D115" i="7"/>
  <c r="D113" i="7"/>
  <c r="G123" i="7"/>
  <c r="C123" i="7"/>
  <c r="L94" i="7"/>
  <c r="Q65" i="7"/>
  <c r="P65" i="7"/>
  <c r="Q64" i="7"/>
  <c r="P64" i="7"/>
  <c r="H95" i="6"/>
  <c r="H94" i="6"/>
  <c r="H93" i="6"/>
  <c r="H92" i="6"/>
  <c r="H91" i="6"/>
  <c r="H90" i="6"/>
  <c r="D96" i="6"/>
  <c r="D95" i="6"/>
  <c r="D94" i="6"/>
  <c r="D93" i="6"/>
  <c r="D92" i="6"/>
  <c r="D91" i="6"/>
  <c r="D90" i="6"/>
  <c r="G98" i="6"/>
  <c r="C98" i="6"/>
  <c r="M75" i="6"/>
  <c r="J54" i="6"/>
  <c r="I54" i="6"/>
  <c r="J53" i="6"/>
  <c r="I53" i="6"/>
  <c r="H115" i="5"/>
  <c r="H114" i="5"/>
  <c r="H113" i="5"/>
  <c r="H112" i="5"/>
  <c r="H111" i="5"/>
  <c r="H110" i="5"/>
  <c r="H109" i="5"/>
  <c r="D115" i="5"/>
  <c r="D111" i="5"/>
  <c r="D110" i="5"/>
  <c r="D109" i="5"/>
  <c r="G117" i="5"/>
  <c r="C116" i="5"/>
  <c r="O73" i="5"/>
  <c r="P54" i="5"/>
  <c r="O54" i="5"/>
  <c r="P53" i="5"/>
  <c r="O53" i="5"/>
  <c r="H97" i="4"/>
  <c r="H96" i="4"/>
  <c r="H95" i="4"/>
  <c r="H94" i="4"/>
  <c r="H93" i="4"/>
  <c r="H92" i="4"/>
  <c r="D99" i="4"/>
  <c r="D98" i="4"/>
  <c r="D97" i="4"/>
  <c r="D96" i="4"/>
  <c r="D95" i="4"/>
  <c r="D94" i="4"/>
  <c r="D93" i="4"/>
  <c r="D92" i="4"/>
  <c r="G102" i="4"/>
  <c r="C102" i="4"/>
  <c r="P76" i="4"/>
  <c r="O76" i="4"/>
  <c r="O52" i="4"/>
  <c r="P53" i="4"/>
  <c r="O53" i="4"/>
  <c r="P52" i="4"/>
  <c r="H104" i="3"/>
  <c r="H103" i="3"/>
  <c r="H102" i="3"/>
  <c r="H101" i="3"/>
  <c r="H100" i="3"/>
  <c r="H99" i="3"/>
  <c r="H98" i="3"/>
  <c r="D105" i="3"/>
  <c r="D104" i="3"/>
  <c r="D103" i="3"/>
  <c r="D102" i="3"/>
  <c r="D101" i="3"/>
  <c r="D100" i="3"/>
  <c r="D99" i="3"/>
  <c r="D98" i="3"/>
  <c r="G106" i="3"/>
  <c r="C106" i="3"/>
  <c r="P80" i="3"/>
  <c r="O80" i="3"/>
  <c r="Q57" i="3"/>
  <c r="P57" i="3"/>
  <c r="Q56" i="3"/>
  <c r="P56" i="3"/>
  <c r="P69" i="2"/>
  <c r="O69" i="2"/>
  <c r="D87" i="2"/>
  <c r="H87" i="2"/>
  <c r="D88" i="2"/>
  <c r="H88" i="2"/>
  <c r="D89" i="2"/>
  <c r="H89" i="2"/>
  <c r="D90" i="2"/>
  <c r="H90" i="2"/>
  <c r="D91" i="2"/>
  <c r="H91" i="2"/>
  <c r="S50" i="2"/>
  <c r="R50" i="2"/>
  <c r="S51" i="2"/>
  <c r="R51" i="2"/>
  <c r="G96" i="2"/>
  <c r="D94" i="2"/>
  <c r="D93" i="2"/>
  <c r="D92" i="2"/>
  <c r="C96" i="2"/>
  <c r="S61" i="1"/>
  <c r="R61" i="1"/>
  <c r="S60" i="1"/>
  <c r="R60" i="1"/>
  <c r="P106" i="1"/>
  <c r="O106" i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C89" i="1"/>
</calcChain>
</file>

<file path=xl/sharedStrings.xml><?xml version="1.0" encoding="utf-8"?>
<sst xmlns="http://schemas.openxmlformats.org/spreadsheetml/2006/main" count="1098" uniqueCount="271">
  <si>
    <t>S1-Cycle 2</t>
  </si>
  <si>
    <t>mM NOx</t>
  </si>
  <si>
    <t>mM NO3</t>
  </si>
  <si>
    <t>mM NO2</t>
  </si>
  <si>
    <t>mM N2O</t>
  </si>
  <si>
    <r>
      <t>ppm CO</t>
    </r>
    <r>
      <rPr>
        <b/>
        <vertAlign val="subscript"/>
        <sz val="11"/>
        <color theme="1"/>
        <rFont val="Aptos Narrow"/>
        <family val="2"/>
        <scheme val="minor"/>
      </rPr>
      <t>2</t>
    </r>
  </si>
  <si>
    <t xml:space="preserve">S2-Cycle 3 </t>
  </si>
  <si>
    <t xml:space="preserve">Condition 1 </t>
  </si>
  <si>
    <t>Period 1</t>
  </si>
  <si>
    <t>Period 2</t>
  </si>
  <si>
    <t>Time (h)</t>
  </si>
  <si>
    <t>Ct/C0</t>
  </si>
  <si>
    <t>lnCt/C0</t>
  </si>
  <si>
    <t>Total consumed</t>
  </si>
  <si>
    <t>Methanol %v/v</t>
  </si>
  <si>
    <t>Lognormal</t>
  </si>
  <si>
    <t>Best-fit values</t>
  </si>
  <si>
    <t>A</t>
  </si>
  <si>
    <t>GeoMean</t>
  </si>
  <si>
    <t>GeoSD</t>
  </si>
  <si>
    <t>R squared</t>
  </si>
  <si>
    <t>C1-1</t>
  </si>
  <si>
    <t>C1-2</t>
  </si>
  <si>
    <t>Area under mM-h</t>
  </si>
  <si>
    <t>Ct/C0= e^Kx</t>
  </si>
  <si>
    <t>First order dynamics</t>
  </si>
  <si>
    <t>Gaussian</t>
  </si>
  <si>
    <t>Amplitude</t>
  </si>
  <si>
    <t>Mean</t>
  </si>
  <si>
    <t>SD</t>
  </si>
  <si>
    <t>Area mM h</t>
  </si>
  <si>
    <t>Y=0</t>
  </si>
  <si>
    <t>Model (Gaussian distribution)</t>
  </si>
  <si>
    <t>Y=Amplitude * e(-0.5*((X-Mean)/SD)^2)</t>
  </si>
  <si>
    <t>Estimation time of complet reduction, 2 x Mean</t>
  </si>
  <si>
    <t>NO3 reduction rate</t>
  </si>
  <si>
    <t>NOx reduction rate</t>
  </si>
  <si>
    <t>mM/h</t>
  </si>
  <si>
    <t>CO2 production rate linear portion during first hours</t>
  </si>
  <si>
    <t>C1-1 ppmv/h</t>
  </si>
  <si>
    <t>C1-2 ppmv/h</t>
  </si>
  <si>
    <t>P1-Cycle 2</t>
  </si>
  <si>
    <t>P2-Cycle 3</t>
  </si>
  <si>
    <t>Condition 2</t>
  </si>
  <si>
    <t>% methanol</t>
  </si>
  <si>
    <t>C2-1</t>
  </si>
  <si>
    <t>C2-2</t>
  </si>
  <si>
    <t>K h-1</t>
  </si>
  <si>
    <t>Condition 3</t>
  </si>
  <si>
    <t>Cycle 2</t>
  </si>
  <si>
    <t>Cycle 3</t>
  </si>
  <si>
    <t>C3-1</t>
  </si>
  <si>
    <t>C3-2</t>
  </si>
  <si>
    <t xml:space="preserve">avec std int </t>
  </si>
  <si>
    <t>C2-1 ppmv/h</t>
  </si>
  <si>
    <t>C2-2 ppmv/h</t>
  </si>
  <si>
    <t>C3-1 ppmv/h</t>
  </si>
  <si>
    <t>C3-2 ppmv/h</t>
  </si>
  <si>
    <t>Condition 4</t>
  </si>
  <si>
    <t>C4-1</t>
  </si>
  <si>
    <t>C4-2</t>
  </si>
  <si>
    <t>Methanol %</t>
  </si>
  <si>
    <t>lnCt/Co</t>
  </si>
  <si>
    <t>C4-1 ppmv/h</t>
  </si>
  <si>
    <t>C4-2 ppmv/h</t>
  </si>
  <si>
    <t>Condition 5</t>
  </si>
  <si>
    <t>C5-1</t>
  </si>
  <si>
    <t>C5-2</t>
  </si>
  <si>
    <t>C5-1 ppmv/h</t>
  </si>
  <si>
    <t>Condition 6</t>
  </si>
  <si>
    <t>C6-1</t>
  </si>
  <si>
    <t>C6-2</t>
  </si>
  <si>
    <t>LnCt/Co</t>
  </si>
  <si>
    <t>C6-1 ppmv/h</t>
  </si>
  <si>
    <t>Condition 7</t>
  </si>
  <si>
    <t>C7-1</t>
  </si>
  <si>
    <t>C7-2</t>
  </si>
  <si>
    <t>C7-1 ppmv/h</t>
  </si>
  <si>
    <t>Condition 8</t>
  </si>
  <si>
    <t>C8-1</t>
  </si>
  <si>
    <t>C8-2</t>
  </si>
  <si>
    <t>C8-1 ppmv/h</t>
  </si>
  <si>
    <t xml:space="preserve">Conditions </t>
  </si>
  <si>
    <t>nitrate</t>
  </si>
  <si>
    <t>methanol</t>
  </si>
  <si>
    <t xml:space="preserve">C/N </t>
  </si>
  <si>
    <t>(mM)</t>
  </si>
  <si>
    <t>(v/v, %)</t>
  </si>
  <si>
    <t>ratio</t>
  </si>
  <si>
    <t>C1</t>
  </si>
  <si>
    <t>C2</t>
  </si>
  <si>
    <t>C3</t>
  </si>
  <si>
    <t>C4</t>
  </si>
  <si>
    <t>C5</t>
  </si>
  <si>
    <t>C6</t>
  </si>
  <si>
    <t>C7</t>
  </si>
  <si>
    <t>C8</t>
  </si>
  <si>
    <t>NO3 RR</t>
  </si>
  <si>
    <t>NOx RR</t>
  </si>
  <si>
    <t>NO2</t>
  </si>
  <si>
    <t>mM-h</t>
  </si>
  <si>
    <t>AUC</t>
  </si>
  <si>
    <t>N2O</t>
  </si>
  <si>
    <t>MeOH CR</t>
  </si>
  <si>
    <t>MeOH</t>
  </si>
  <si>
    <t>consumed</t>
  </si>
  <si>
    <t>% (v/v)</t>
  </si>
  <si>
    <t>k</t>
  </si>
  <si>
    <t>h-1</t>
  </si>
  <si>
    <t>CO2 PR</t>
  </si>
  <si>
    <t>ppmv/h</t>
  </si>
  <si>
    <t>NO3 RR
vs.
NOx RR</t>
  </si>
  <si>
    <t>NO3 RR
vs.
NO2 AUC</t>
  </si>
  <si>
    <t>NO3 RR
vs.
N2O</t>
  </si>
  <si>
    <t>NO3 RR
vs.
MeOH CR</t>
  </si>
  <si>
    <t>NO3 RR
vs.
MeOH</t>
  </si>
  <si>
    <t>NO3 RR
vs.
CO2 PR</t>
  </si>
  <si>
    <t>Pearson r</t>
  </si>
  <si>
    <t>r</t>
  </si>
  <si>
    <t>P (two-tailed)</t>
  </si>
  <si>
    <t>&lt;0.0001</t>
  </si>
  <si>
    <t>P value summary</t>
  </si>
  <si>
    <t>****</t>
  </si>
  <si>
    <t>ns</t>
  </si>
  <si>
    <t>NOx RR
vs.
NO2 AUC</t>
  </si>
  <si>
    <t>NOx RR
vs.
N2O</t>
  </si>
  <si>
    <t>NOx RR
vs.
MeOH CR</t>
  </si>
  <si>
    <t>NOx RR
vs.
MeOH</t>
  </si>
  <si>
    <t>NOx RR
vs.
CO2 PR</t>
  </si>
  <si>
    <t>***</t>
  </si>
  <si>
    <t>NO2 AUC
vs.
N2O</t>
  </si>
  <si>
    <t>NO2 AUC
vs.
MeOH CR</t>
  </si>
  <si>
    <t>NO2 AUC
vs.
MeOH</t>
  </si>
  <si>
    <t>NO2 AUC
vs.
CO2 PR</t>
  </si>
  <si>
    <t>**</t>
  </si>
  <si>
    <t>*</t>
  </si>
  <si>
    <t>N2O
vs.
MeOH CR</t>
  </si>
  <si>
    <t>N2O
vs.
MeOH</t>
  </si>
  <si>
    <t>N2O
vs.
CO2 PR</t>
  </si>
  <si>
    <t>MeOH CR
vs.
MeOH</t>
  </si>
  <si>
    <t>MeOH CR
vs.
CO2 PR</t>
  </si>
  <si>
    <t>MeOH
vs.
CO2 PR</t>
  </si>
  <si>
    <t>Nitrate
vs.
NO3 RR</t>
  </si>
  <si>
    <t>Nitrate
vs.
NOx RR</t>
  </si>
  <si>
    <t>Nitrate
vs.
NO2 AUC</t>
  </si>
  <si>
    <t>Nitrate
vs.
N2O</t>
  </si>
  <si>
    <t>Nitrate
vs.
MeOH CR</t>
  </si>
  <si>
    <t>Nitrate
vs.
MeOH</t>
  </si>
  <si>
    <t>Nitrate
vs.
CO2 PR</t>
  </si>
  <si>
    <t>iMeOH
vs.
NO3 RR</t>
  </si>
  <si>
    <t>iMeOH
vs.
NOx RR</t>
  </si>
  <si>
    <t>iMeOH
vs.
NO2 AUC</t>
  </si>
  <si>
    <t>iMeOH
vs.
N2O</t>
  </si>
  <si>
    <t>iMeOH
vs.
MeOH CR</t>
  </si>
  <si>
    <t>iMeOH
vs.
MeOH</t>
  </si>
  <si>
    <t>iMeOH
vs.
CO2 PR</t>
  </si>
  <si>
    <t>C/N
vs.
NO3 RR</t>
  </si>
  <si>
    <t>C/N
vs.
NOx RR</t>
  </si>
  <si>
    <t>C/N
vs.
NO2 AUC</t>
  </si>
  <si>
    <t>C/N
vs.
N2O</t>
  </si>
  <si>
    <t>C/N
vs.
MeOH CR</t>
  </si>
  <si>
    <t>C/N
vs.
MeOH</t>
  </si>
  <si>
    <t>C/N
vs.
CO2 PR</t>
  </si>
  <si>
    <t>Proportion</t>
  </si>
  <si>
    <t>MeOH consumed</t>
  </si>
  <si>
    <t>%</t>
  </si>
  <si>
    <t>Protein</t>
  </si>
  <si>
    <t>content</t>
  </si>
  <si>
    <t>pH</t>
  </si>
  <si>
    <t>mg</t>
  </si>
  <si>
    <t>Time(h)</t>
  </si>
  <si>
    <t>methanol %v/v</t>
  </si>
  <si>
    <t>methanol %</t>
  </si>
  <si>
    <t>NO3 and NOx reduction rates</t>
  </si>
  <si>
    <t>Nitrite dynamics</t>
  </si>
  <si>
    <t>N2O dynamics</t>
  </si>
  <si>
    <t>Methanol consumption</t>
  </si>
  <si>
    <t>Methanol consumption rates</t>
  </si>
  <si>
    <t>K (h-1)</t>
  </si>
  <si>
    <t>CO2 production</t>
  </si>
  <si>
    <t>Operating conditions</t>
  </si>
  <si>
    <t>NO3 RR
vs.
MeOH prop</t>
  </si>
  <si>
    <t>NOx RR
vs.
MeOH prop</t>
  </si>
  <si>
    <t>NO2 AUC
vs.
MeOH prop</t>
  </si>
  <si>
    <t>N2O
vs.
MeOH prop</t>
  </si>
  <si>
    <t>MeOH CR
vs.
MeOH prop</t>
  </si>
  <si>
    <t>MeOH
vs.
MeOH prop</t>
  </si>
  <si>
    <t>CO2 PR
vs.
MeOH prop</t>
  </si>
  <si>
    <t>Nitrate
vs.
MeOH prop</t>
  </si>
  <si>
    <t>iMeOH
vs.
MeOH prop</t>
  </si>
  <si>
    <t>C/N
vs.
MeOH prop</t>
  </si>
  <si>
    <t>NO3 RR and NOx RR: nitrate and NOx reduction rates</t>
  </si>
  <si>
    <t>NO2 AUC: Area under the curve (non-linear regression, Gaussian model)</t>
  </si>
  <si>
    <t>N2O AUC: Area under the curve (non-linear regression, Lognormal model)</t>
  </si>
  <si>
    <t>MeOH CR: MeOH consumption rates, Ct/C0= e^Kx</t>
  </si>
  <si>
    <t>CO2 PR: CO2 production rates</t>
  </si>
  <si>
    <t>C6-2 Covid</t>
  </si>
  <si>
    <t>C7-2 Covid</t>
  </si>
  <si>
    <t>C8-2 Covid</t>
  </si>
  <si>
    <t>P1 + P2 C1-C5</t>
  </si>
  <si>
    <t>MeOH consumed, and proportion of MeOH consumed: calculated from the initial MeOH concentration</t>
  </si>
  <si>
    <t>Measured parameters</t>
  </si>
  <si>
    <t>P1 +P2</t>
  </si>
  <si>
    <t>MeOH cons</t>
  </si>
  <si>
    <t>% MeOH cons</t>
  </si>
  <si>
    <t>NO2 AUC</t>
  </si>
  <si>
    <t>N2O AUC</t>
  </si>
  <si>
    <t>0.933****</t>
  </si>
  <si>
    <t>0.900****</t>
  </si>
  <si>
    <t>iMeOH</t>
  </si>
  <si>
    <t>C/N</t>
  </si>
  <si>
    <t>0.597*</t>
  </si>
  <si>
    <t>0.805***</t>
  </si>
  <si>
    <t>0.910****</t>
  </si>
  <si>
    <t>0.962****</t>
  </si>
  <si>
    <t>0.654*</t>
  </si>
  <si>
    <t>0.660*</t>
  </si>
  <si>
    <t>0.734**</t>
  </si>
  <si>
    <t>-0.589*</t>
  </si>
  <si>
    <t>0.598*</t>
  </si>
  <si>
    <t>0.808**</t>
  </si>
  <si>
    <t>-0.701**</t>
  </si>
  <si>
    <t>iNitrate</t>
  </si>
  <si>
    <t>C1 to C8</t>
  </si>
  <si>
    <t>Correspond to Condition1 to Condition8 for both periods</t>
  </si>
  <si>
    <t>In each condition sheet, raw data and calculation of</t>
  </si>
  <si>
    <t xml:space="preserve">Summary of the results with Pearson correlation between all possible combination of </t>
  </si>
  <si>
    <t>initial paramaters (methanol, nitrate, C/N) and the measured parameters</t>
  </si>
  <si>
    <t xml:space="preserve"> </t>
  </si>
  <si>
    <r>
      <t>mM N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</si>
  <si>
    <r>
      <t>NO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vertAlign val="superscript"/>
        <sz val="11"/>
        <color theme="1"/>
        <rFont val="Aptos Narrow"/>
        <family val="2"/>
        <scheme val="minor"/>
      </rPr>
      <t>-</t>
    </r>
    <r>
      <rPr>
        <sz val="11"/>
        <color theme="1"/>
        <rFont val="Aptos Narrow"/>
        <family val="2"/>
        <scheme val="minor"/>
      </rPr>
      <t xml:space="preserve"> dynamics</t>
    </r>
  </si>
  <si>
    <r>
      <t>N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O dynamics</t>
    </r>
  </si>
  <si>
    <t xml:space="preserve">Methanol </t>
  </si>
  <si>
    <t xml:space="preserve">Proportion of </t>
  </si>
  <si>
    <r>
      <t>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production</t>
    </r>
  </si>
  <si>
    <t>rates</t>
  </si>
  <si>
    <r>
      <t>NO</t>
    </r>
    <r>
      <rPr>
        <vertAlign val="subscript"/>
        <sz val="11"/>
        <color theme="1"/>
        <rFont val="Aptos Narrow"/>
        <family val="2"/>
        <scheme val="minor"/>
      </rPr>
      <t>3</t>
    </r>
    <r>
      <rPr>
        <vertAlign val="superscript"/>
        <sz val="11"/>
        <color theme="1"/>
        <rFont val="Aptos Narrow"/>
        <family val="2"/>
        <scheme val="minor"/>
      </rPr>
      <t>-</t>
    </r>
    <r>
      <rPr>
        <sz val="11"/>
        <color theme="1"/>
        <rFont val="Aptos Narrow"/>
        <family val="2"/>
        <scheme val="minor"/>
      </rPr>
      <t xml:space="preserve"> reduction</t>
    </r>
  </si>
  <si>
    <t xml:space="preserve">The methanol consumption rates followed a first order dynamics, where a k factor was calculated as [ln(Ct/C0)]/time with Ct methanol concentration at the sampling time and C0 the initial methanol concentration </t>
  </si>
  <si>
    <r>
      <t>The NO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vertAlign val="superscript"/>
        <sz val="11"/>
        <color theme="1"/>
        <rFont val="Aptos Narrow"/>
        <family val="2"/>
        <scheme val="minor"/>
      </rPr>
      <t>-</t>
    </r>
    <r>
      <rPr>
        <sz val="11"/>
        <color theme="1"/>
        <rFont val="Aptos Narrow"/>
        <family val="2"/>
        <scheme val="minor"/>
      </rPr>
      <t xml:space="preserve"> and N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O showed transitory dynamics with appearance that peaked after a certain time, then reduced completely. The area under the curve (AUC) of the amount of NO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vertAlign val="superscript"/>
        <sz val="11"/>
        <color theme="1"/>
        <rFont val="Aptos Narrow"/>
        <family val="2"/>
        <scheme val="minor"/>
      </rPr>
      <t>-</t>
    </r>
    <r>
      <rPr>
        <sz val="11"/>
        <color theme="1"/>
        <rFont val="Aptos Narrow"/>
        <family val="2"/>
        <scheme val="minor"/>
      </rPr>
      <t xml:space="preserve"> or N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O by the time (mM-h) they appeared and then disappeared was calculated.  </t>
    </r>
  </si>
  <si>
    <r>
      <t>The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production rates were calculated from the linear portion of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produced by the time, which occurred mainly during the first 5-15 h.</t>
    </r>
  </si>
  <si>
    <t>nm</t>
  </si>
  <si>
    <t>nm: not measured</t>
  </si>
  <si>
    <t>C6-2, C7-2 and C8-2 are operating conditions post-Covid</t>
  </si>
  <si>
    <r>
      <t>NO</t>
    </r>
    <r>
      <rPr>
        <vertAlign val="subscript"/>
        <sz val="11"/>
        <color theme="1"/>
        <rFont val="Aptos Narrow"/>
        <family val="2"/>
        <scheme val="minor"/>
      </rPr>
      <t>x</t>
    </r>
    <r>
      <rPr>
        <sz val="11"/>
        <color theme="1"/>
        <rFont val="Aptos Narrow"/>
        <family val="2"/>
        <scheme val="minor"/>
      </rPr>
      <t xml:space="preserve"> reduction</t>
    </r>
  </si>
  <si>
    <t xml:space="preserve">consumption </t>
  </si>
  <si>
    <r>
      <t>rates. k (h</t>
    </r>
    <r>
      <rPr>
        <vertAlign val="superscript"/>
        <sz val="11"/>
        <color theme="1"/>
        <rFont val="Aptos Narrow"/>
        <family val="2"/>
        <scheme val="minor"/>
      </rPr>
      <t>-1</t>
    </r>
    <r>
      <rPr>
        <sz val="11"/>
        <color theme="1"/>
        <rFont val="Aptos Narrow"/>
        <family val="2"/>
        <scheme val="minor"/>
      </rPr>
      <t>)</t>
    </r>
  </si>
  <si>
    <t xml:space="preserve">methanol </t>
  </si>
  <si>
    <t>consumed (%)</t>
  </si>
  <si>
    <t>i-Methanol</t>
  </si>
  <si>
    <r>
      <t>NO</t>
    </r>
    <r>
      <rPr>
        <vertAlign val="subscript"/>
        <sz val="11"/>
        <color rgb="FF000000"/>
        <rFont val="Aptos Narrow"/>
        <family val="2"/>
        <scheme val="minor"/>
      </rPr>
      <t>3</t>
    </r>
    <r>
      <rPr>
        <vertAlign val="superscript"/>
        <sz val="11"/>
        <color rgb="FF000000"/>
        <rFont val="Aptos Narrow"/>
        <family val="2"/>
        <scheme val="minor"/>
      </rPr>
      <t>-</t>
    </r>
    <r>
      <rPr>
        <sz val="11"/>
        <color rgb="FF000000"/>
        <rFont val="Aptos Narrow"/>
        <family val="2"/>
        <scheme val="minor"/>
      </rPr>
      <t xml:space="preserve"> reduction rates </t>
    </r>
  </si>
  <si>
    <r>
      <t>NO</t>
    </r>
    <r>
      <rPr>
        <vertAlign val="subscript"/>
        <sz val="11"/>
        <color rgb="FF000000"/>
        <rFont val="Aptos Narrow"/>
        <family val="2"/>
        <scheme val="minor"/>
      </rPr>
      <t>x</t>
    </r>
    <r>
      <rPr>
        <sz val="11"/>
        <color rgb="FF000000"/>
        <rFont val="Aptos Narrow"/>
        <family val="2"/>
        <scheme val="minor"/>
      </rPr>
      <t xml:space="preserve"> reduction rates</t>
    </r>
  </si>
  <si>
    <r>
      <t>NO</t>
    </r>
    <r>
      <rPr>
        <vertAlign val="subscript"/>
        <sz val="11"/>
        <color rgb="FF000000"/>
        <rFont val="Aptos Narrow"/>
        <family val="2"/>
        <scheme val="minor"/>
      </rPr>
      <t>2</t>
    </r>
    <r>
      <rPr>
        <vertAlign val="superscript"/>
        <sz val="11"/>
        <color rgb="FF000000"/>
        <rFont val="Aptos Narrow"/>
        <family val="2"/>
        <scheme val="minor"/>
      </rPr>
      <t>-</t>
    </r>
    <r>
      <rPr>
        <sz val="11"/>
        <color rgb="FF000000"/>
        <rFont val="Aptos Narrow"/>
        <family val="2"/>
        <scheme val="minor"/>
      </rPr>
      <t xml:space="preserve"> dynamics </t>
    </r>
  </si>
  <si>
    <r>
      <t>N</t>
    </r>
    <r>
      <rPr>
        <vertAlign val="subscript"/>
        <sz val="11"/>
        <color rgb="FF000000"/>
        <rFont val="Aptos Narrow"/>
        <family val="2"/>
        <scheme val="minor"/>
      </rPr>
      <t>2</t>
    </r>
    <r>
      <rPr>
        <sz val="11"/>
        <color rgb="FF000000"/>
        <rFont val="Aptos Narrow"/>
        <family val="2"/>
        <scheme val="minor"/>
      </rPr>
      <t xml:space="preserve">O dynamics </t>
    </r>
  </si>
  <si>
    <t xml:space="preserve">Methanol consumption rates </t>
  </si>
  <si>
    <t xml:space="preserve">Methanol consumed  </t>
  </si>
  <si>
    <r>
      <t>CO</t>
    </r>
    <r>
      <rPr>
        <vertAlign val="subscript"/>
        <sz val="11"/>
        <color rgb="FF000000"/>
        <rFont val="Aptos Narrow"/>
        <family val="2"/>
        <scheme val="minor"/>
      </rPr>
      <t>2</t>
    </r>
    <r>
      <rPr>
        <sz val="11"/>
        <color rgb="FF000000"/>
        <rFont val="Aptos Narrow"/>
        <family val="2"/>
        <scheme val="minor"/>
      </rPr>
      <t xml:space="preserve"> production rates </t>
    </r>
  </si>
  <si>
    <t xml:space="preserve">Proportion of methanol consumed </t>
  </si>
  <si>
    <r>
      <t>i-NO</t>
    </r>
    <r>
      <rPr>
        <vertAlign val="subscript"/>
        <sz val="11"/>
        <color theme="1"/>
        <rFont val="Aptos Narrow"/>
        <family val="2"/>
        <scheme val="minor"/>
      </rPr>
      <t>3</t>
    </r>
    <r>
      <rPr>
        <vertAlign val="superscript"/>
        <sz val="11"/>
        <color theme="1"/>
        <rFont val="Aptos Narrow"/>
        <family val="2"/>
        <scheme val="minor"/>
      </rPr>
      <t>-</t>
    </r>
    <r>
      <rPr>
        <sz val="11"/>
        <color theme="1"/>
        <rFont val="Aptos Narrow"/>
        <family val="2"/>
        <scheme val="minor"/>
      </rPr>
      <t xml:space="preserve"> </t>
    </r>
  </si>
  <si>
    <t>Global results</t>
  </si>
  <si>
    <t>Summary of results</t>
  </si>
  <si>
    <t>Correlation analysis</t>
  </si>
  <si>
    <t>after 4days</t>
  </si>
  <si>
    <t>mM</t>
  </si>
  <si>
    <t>NOx residual after 96 h: 3.4 mM (2.05 mM NO3 + 1.35 mM NO2)</t>
  </si>
  <si>
    <t>NOx residual after 96 h: 2.2 mM (0 mM NO3 + 2.2 mM NO2)</t>
  </si>
  <si>
    <t>NOx residual after 96 h: 11.7 mM (10.5 mM NO3 + 1.2 mM NO2)</t>
  </si>
  <si>
    <t>NOx residual after 96 h: 12.2 mM (2.2 mM NO3 + 10.0 mM NO2)</t>
  </si>
  <si>
    <t>NOx residual after 96 h: 21.65 mM (19.7 mM NO3 + 1.9 mM NO2)</t>
  </si>
  <si>
    <r>
      <t>residual NO</t>
    </r>
    <r>
      <rPr>
        <vertAlign val="subscript"/>
        <sz val="11"/>
        <color theme="1"/>
        <rFont val="Aptos Narrow"/>
        <family val="2"/>
        <scheme val="minor"/>
      </rPr>
      <t>x</t>
    </r>
    <r>
      <rPr>
        <sz val="11"/>
        <color theme="1"/>
        <rFont val="Aptos Narrow"/>
        <family val="2"/>
        <scheme val="minor"/>
      </rPr>
      <t xml:space="preserve"> </t>
    </r>
  </si>
  <si>
    <r>
      <t>residual NO</t>
    </r>
    <r>
      <rPr>
        <vertAlign val="subscript"/>
        <sz val="11"/>
        <color theme="1"/>
        <rFont val="Aptos Narrow"/>
        <family val="2"/>
        <scheme val="minor"/>
      </rPr>
      <t>3</t>
    </r>
    <r>
      <rPr>
        <vertAlign val="superscript"/>
        <sz val="11"/>
        <color theme="1"/>
        <rFont val="Aptos Narrow"/>
        <family val="2"/>
        <scheme val="minor"/>
      </rPr>
      <t>-</t>
    </r>
    <r>
      <rPr>
        <sz val="11"/>
        <color theme="1"/>
        <rFont val="Aptos Narrow"/>
        <family val="2"/>
        <scheme val="minor"/>
      </rPr>
      <t xml:space="preserve"> </t>
    </r>
  </si>
  <si>
    <r>
      <t>residual NO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vertAlign val="superscript"/>
        <sz val="11"/>
        <color theme="1"/>
        <rFont val="Aptos Narrow"/>
        <family val="2"/>
        <scheme val="minor"/>
      </rPr>
      <t>-</t>
    </r>
    <r>
      <rPr>
        <sz val="11"/>
        <color theme="1"/>
        <rFont val="Aptos Narrow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</si>
</sst>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8"/>
      <color rgb="FF333399"/>
      <name val="Arial"/>
      <family val="2"/>
    </font>
    <font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1"/>
      <color theme="1"/>
      <name val="Aptos"/>
      <family val="2"/>
    </font>
    <font>
      <sz val="10"/>
      <name val="Arial"/>
      <family val="2"/>
    </font>
    <font>
      <vertAlign val="superscript"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vertAlign val="subscript"/>
      <sz val="11"/>
      <color rgb="FF000000"/>
      <name val="Aptos Narrow"/>
      <family val="2"/>
      <scheme val="minor"/>
    </font>
    <font>
      <vertAlign val="superscript"/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7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2" fontId="0" fillId="0" borderId="0" xfId="0" applyNumberFormat="1"/>
    <xf numFmtId="164" fontId="0" fillId="0" borderId="0" xfId="0" applyNumberFormat="1"/>
    <xf numFmtId="2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0" xfId="0" applyFont="1" applyFill="1"/>
    <xf numFmtId="0" fontId="6" fillId="0" borderId="5" xfId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0" xfId="0" applyNumberFormat="1"/>
    <xf numFmtId="1" fontId="0" fillId="0" borderId="5" xfId="0" applyNumberForma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2" fontId="0" fillId="4" borderId="0" xfId="0" applyNumberFormat="1" applyFill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4" borderId="0" xfId="0" applyFont="1" applyFill="1" applyAlignment="1">
      <alignment horizontal="right"/>
    </xf>
    <xf numFmtId="0" fontId="0" fillId="4" borderId="0" xfId="0" applyFill="1"/>
    <xf numFmtId="0" fontId="0" fillId="0" borderId="5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7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6" fontId="0" fillId="0" borderId="0" xfId="0" applyNumberFormat="1"/>
    <xf numFmtId="0" fontId="0" fillId="0" borderId="9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5" borderId="0" xfId="0" applyNumberFormat="1" applyFill="1"/>
    <xf numFmtId="0" fontId="6" fillId="0" borderId="9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164" fontId="0" fillId="0" borderId="5" xfId="0" applyNumberFormat="1" applyBorder="1" applyAlignment="1">
      <alignment horizontal="center"/>
    </xf>
    <xf numFmtId="166" fontId="15" fillId="0" borderId="0" xfId="0" applyNumberFormat="1" applyFont="1" applyAlignment="1">
      <alignment horizontal="center"/>
    </xf>
    <xf numFmtId="0" fontId="0" fillId="6" borderId="0" xfId="0" applyFill="1"/>
    <xf numFmtId="0" fontId="5" fillId="6" borderId="0" xfId="0" applyFont="1" applyFill="1" applyAlignment="1">
      <alignment horizontal="left"/>
    </xf>
    <xf numFmtId="0" fontId="5" fillId="6" borderId="0" xfId="0" applyFont="1" applyFill="1"/>
    <xf numFmtId="0" fontId="0" fillId="7" borderId="0" xfId="0" applyFill="1"/>
    <xf numFmtId="0" fontId="13" fillId="0" borderId="14" xfId="0" applyFont="1" applyBorder="1" applyAlignment="1">
      <alignment horizontal="justify" vertical="center"/>
    </xf>
    <xf numFmtId="0" fontId="13" fillId="0" borderId="15" xfId="0" applyFont="1" applyBorder="1" applyAlignment="1">
      <alignment horizontal="justify" vertical="center"/>
    </xf>
    <xf numFmtId="0" fontId="13" fillId="0" borderId="16" xfId="0" applyFont="1" applyBorder="1" applyAlignment="1">
      <alignment horizontal="justify" vertical="center"/>
    </xf>
    <xf numFmtId="0" fontId="13" fillId="0" borderId="17" xfId="0" applyFont="1" applyBorder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justify" vertical="center"/>
    </xf>
    <xf numFmtId="0" fontId="13" fillId="0" borderId="12" xfId="0" applyFont="1" applyBorder="1" applyAlignment="1">
      <alignment horizontal="justify" vertical="center"/>
    </xf>
    <xf numFmtId="0" fontId="5" fillId="0" borderId="17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0" fillId="0" borderId="19" xfId="0" applyBorder="1"/>
    <xf numFmtId="0" fontId="13" fillId="0" borderId="19" xfId="0" applyFont="1" applyBorder="1"/>
    <xf numFmtId="0" fontId="13" fillId="0" borderId="0" xfId="0" applyFont="1"/>
    <xf numFmtId="0" fontId="15" fillId="0" borderId="0" xfId="0" applyFont="1"/>
    <xf numFmtId="0" fontId="5" fillId="0" borderId="18" xfId="0" applyFont="1" applyBorder="1"/>
    <xf numFmtId="0" fontId="5" fillId="0" borderId="13" xfId="0" applyFont="1" applyBorder="1"/>
    <xf numFmtId="0" fontId="5" fillId="5" borderId="13" xfId="0" applyFont="1" applyFill="1" applyBorder="1"/>
    <xf numFmtId="0" fontId="5" fillId="0" borderId="12" xfId="0" applyFont="1" applyBorder="1"/>
    <xf numFmtId="0" fontId="0" fillId="0" borderId="0" xfId="0" applyAlignment="1">
      <alignment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5" borderId="15" xfId="0" applyFont="1" applyFill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/>
    <xf numFmtId="0" fontId="5" fillId="0" borderId="22" xfId="0" applyFont="1" applyBorder="1"/>
    <xf numFmtId="0" fontId="16" fillId="0" borderId="16" xfId="0" applyFont="1" applyBorder="1" applyAlignment="1">
      <alignment horizontal="center" wrapText="1"/>
    </xf>
    <xf numFmtId="0" fontId="16" fillId="0" borderId="18" xfId="0" applyFont="1" applyBorder="1"/>
    <xf numFmtId="0" fontId="16" fillId="0" borderId="12" xfId="0" applyFont="1" applyBorder="1"/>
    <xf numFmtId="0" fontId="0" fillId="0" borderId="14" xfId="0" applyBorder="1" applyAlignment="1">
      <alignment wrapText="1"/>
    </xf>
    <xf numFmtId="0" fontId="0" fillId="5" borderId="15" xfId="0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3" xfId="0" applyBorder="1"/>
    <xf numFmtId="0" fontId="0" fillId="0" borderId="12" xfId="0" applyBorder="1"/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left"/>
    </xf>
    <xf numFmtId="0" fontId="16" fillId="0" borderId="0" xfId="0" applyFont="1"/>
    <xf numFmtId="0" fontId="16" fillId="0" borderId="19" xfId="0" applyFont="1" applyBorder="1" applyAlignment="1">
      <alignment horizontal="left"/>
    </xf>
    <xf numFmtId="0" fontId="16" fillId="0" borderId="13" xfId="0" applyFont="1" applyBorder="1"/>
    <xf numFmtId="0" fontId="0" fillId="0" borderId="0" xfId="0" applyAlignment="1">
      <alignment horizontal="right" wrapText="1"/>
    </xf>
    <xf numFmtId="165" fontId="0" fillId="0" borderId="18" xfId="0" applyNumberFormat="1" applyBorder="1" applyAlignment="1">
      <alignment horizontal="right"/>
    </xf>
    <xf numFmtId="165" fontId="16" fillId="0" borderId="18" xfId="0" applyNumberFormat="1" applyFont="1" applyBorder="1" applyAlignment="1">
      <alignment horizontal="right"/>
    </xf>
    <xf numFmtId="165" fontId="5" fillId="0" borderId="18" xfId="0" applyNumberFormat="1" applyFont="1" applyBorder="1" applyAlignment="1">
      <alignment horizontal="right"/>
    </xf>
    <xf numFmtId="165" fontId="5" fillId="5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5" borderId="0" xfId="0" applyNumberFormat="1" applyFill="1" applyAlignment="1">
      <alignment horizontal="right"/>
    </xf>
    <xf numFmtId="0" fontId="0" fillId="0" borderId="15" xfId="0" applyBorder="1"/>
    <xf numFmtId="0" fontId="0" fillId="0" borderId="16" xfId="0" applyBorder="1"/>
    <xf numFmtId="165" fontId="0" fillId="0" borderId="13" xfId="0" applyNumberFormat="1" applyBorder="1" applyAlignment="1">
      <alignment horizontal="right"/>
    </xf>
    <xf numFmtId="165" fontId="5" fillId="0" borderId="12" xfId="0" applyNumberFormat="1" applyFont="1" applyBorder="1" applyAlignment="1">
      <alignment horizontal="right"/>
    </xf>
    <xf numFmtId="0" fontId="0" fillId="0" borderId="14" xfId="0" applyBorder="1"/>
    <xf numFmtId="49" fontId="5" fillId="5" borderId="18" xfId="0" applyNumberFormat="1" applyFont="1" applyFill="1" applyBorder="1" applyAlignment="1">
      <alignment horizontal="right"/>
    </xf>
    <xf numFmtId="165" fontId="16" fillId="0" borderId="13" xfId="0" applyNumberFormat="1" applyFont="1" applyBorder="1" applyAlignment="1">
      <alignment horizontal="right"/>
    </xf>
    <xf numFmtId="165" fontId="5" fillId="5" borderId="13" xfId="0" applyNumberFormat="1" applyFont="1" applyFill="1" applyBorder="1" applyAlignment="1">
      <alignment horizontal="right"/>
    </xf>
    <xf numFmtId="49" fontId="5" fillId="5" borderId="12" xfId="0" applyNumberFormat="1" applyFont="1" applyFill="1" applyBorder="1" applyAlignment="1">
      <alignment horizontal="right"/>
    </xf>
    <xf numFmtId="1" fontId="0" fillId="0" borderId="0" xfId="0" applyNumberFormat="1"/>
    <xf numFmtId="1" fontId="15" fillId="0" borderId="0" xfId="0" applyNumberFormat="1" applyFont="1"/>
    <xf numFmtId="165" fontId="0" fillId="0" borderId="15" xfId="0" applyNumberFormat="1" applyBorder="1"/>
    <xf numFmtId="1" fontId="0" fillId="0" borderId="15" xfId="0" applyNumberFormat="1" applyBorder="1"/>
    <xf numFmtId="166" fontId="0" fillId="0" borderId="15" xfId="0" applyNumberFormat="1" applyBorder="1"/>
    <xf numFmtId="165" fontId="0" fillId="0" borderId="0" xfId="0" applyNumberFormat="1" applyBorder="1"/>
    <xf numFmtId="1" fontId="0" fillId="0" borderId="0" xfId="0" applyNumberFormat="1" applyBorder="1"/>
    <xf numFmtId="166" fontId="0" fillId="0" borderId="0" xfId="0" applyNumberFormat="1" applyBorder="1"/>
    <xf numFmtId="0" fontId="0" fillId="0" borderId="0" xfId="0" applyBorder="1"/>
    <xf numFmtId="165" fontId="0" fillId="0" borderId="13" xfId="0" applyNumberFormat="1" applyBorder="1"/>
    <xf numFmtId="1" fontId="0" fillId="0" borderId="13" xfId="0" applyNumberFormat="1" applyBorder="1"/>
    <xf numFmtId="166" fontId="0" fillId="0" borderId="13" xfId="0" applyNumberFormat="1" applyBorder="1"/>
    <xf numFmtId="165" fontId="0" fillId="0" borderId="14" xfId="0" applyNumberFormat="1" applyBorder="1"/>
    <xf numFmtId="165" fontId="0" fillId="0" borderId="17" xfId="0" applyNumberFormat="1" applyBorder="1"/>
    <xf numFmtId="0" fontId="0" fillId="0" borderId="0" xfId="0" applyBorder="1" applyAlignment="1">
      <alignment horizontal="right"/>
    </xf>
    <xf numFmtId="165" fontId="0" fillId="0" borderId="19" xfId="0" applyNumberFormat="1" applyBorder="1"/>
    <xf numFmtId="0" fontId="0" fillId="0" borderId="13" xfId="0" applyBorder="1" applyAlignment="1">
      <alignment horizontal="right"/>
    </xf>
    <xf numFmtId="0" fontId="16" fillId="0" borderId="0" xfId="0" applyFont="1" applyBorder="1"/>
    <xf numFmtId="0" fontId="19" fillId="0" borderId="0" xfId="0" applyFont="1" applyBorder="1"/>
    <xf numFmtId="0" fontId="5" fillId="0" borderId="0" xfId="0" applyFont="1" applyBorder="1"/>
    <xf numFmtId="0" fontId="19" fillId="0" borderId="15" xfId="0" applyFont="1" applyBorder="1"/>
    <xf numFmtId="0" fontId="19" fillId="0" borderId="17" xfId="0" applyFont="1" applyBorder="1"/>
    <xf numFmtId="0" fontId="0" fillId="0" borderId="18" xfId="0" applyBorder="1" applyAlignment="1">
      <alignment wrapText="1"/>
    </xf>
    <xf numFmtId="0" fontId="19" fillId="0" borderId="19" xfId="0" applyFont="1" applyBorder="1"/>
    <xf numFmtId="0" fontId="19" fillId="0" borderId="13" xfId="0" applyFont="1" applyBorder="1"/>
    <xf numFmtId="0" fontId="0" fillId="0" borderId="20" xfId="0" applyBorder="1"/>
    <xf numFmtId="0" fontId="0" fillId="0" borderId="21" xfId="0" applyFill="1" applyBorder="1"/>
    <xf numFmtId="2" fontId="0" fillId="0" borderId="21" xfId="0" applyNumberFormat="1" applyBorder="1"/>
    <xf numFmtId="2" fontId="0" fillId="0" borderId="22" xfId="0" applyNumberFormat="1" applyBorder="1"/>
    <xf numFmtId="0" fontId="0" fillId="0" borderId="22" xfId="0" applyFill="1" applyBorder="1"/>
    <xf numFmtId="2" fontId="0" fillId="0" borderId="20" xfId="0" applyNumberFormat="1" applyBorder="1"/>
    <xf numFmtId="0" fontId="0" fillId="0" borderId="0" xfId="0" applyFont="1"/>
    <xf numFmtId="0" fontId="0" fillId="0" borderId="14" xfId="0" applyFont="1" applyBorder="1" applyAlignment="1">
      <alignment horizontal="justify" vertical="center"/>
    </xf>
    <xf numFmtId="0" fontId="0" fillId="0" borderId="15" xfId="0" applyFont="1" applyBorder="1" applyAlignment="1">
      <alignment horizontal="justify" vertical="center"/>
    </xf>
    <xf numFmtId="0" fontId="0" fillId="0" borderId="16" xfId="0" applyFont="1" applyBorder="1" applyAlignment="1">
      <alignment horizontal="justify" vertical="center"/>
    </xf>
    <xf numFmtId="0" fontId="0" fillId="0" borderId="19" xfId="0" applyFont="1" applyBorder="1"/>
    <xf numFmtId="0" fontId="0" fillId="0" borderId="13" xfId="0" applyFont="1" applyBorder="1" applyAlignment="1">
      <alignment horizontal="justify" vertical="center"/>
    </xf>
    <xf numFmtId="0" fontId="0" fillId="0" borderId="12" xfId="0" applyFont="1" applyBorder="1" applyAlignment="1">
      <alignment horizontal="justify" vertical="center"/>
    </xf>
    <xf numFmtId="0" fontId="0" fillId="0" borderId="17" xfId="0" applyFont="1" applyBorder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7" xfId="0" applyFill="1" applyBorder="1"/>
    <xf numFmtId="0" fontId="0" fillId="0" borderId="19" xfId="0" applyFill="1" applyBorder="1"/>
    <xf numFmtId="2" fontId="0" fillId="0" borderId="14" xfId="0" applyNumberFormat="1" applyBorder="1"/>
    <xf numFmtId="2" fontId="0" fillId="0" borderId="17" xfId="0" applyNumberFormat="1" applyBorder="1"/>
    <xf numFmtId="2" fontId="0" fillId="0" borderId="19" xfId="0" applyNumberFormat="1" applyBorder="1"/>
    <xf numFmtId="10" fontId="0" fillId="0" borderId="21" xfId="0" applyNumberFormat="1" applyBorder="1"/>
    <xf numFmtId="10" fontId="0" fillId="0" borderId="22" xfId="0" applyNumberFormat="1" applyBorder="1"/>
    <xf numFmtId="10" fontId="0" fillId="0" borderId="20" xfId="0" applyNumberFormat="1" applyBorder="1"/>
  </cellXfs>
  <cellStyles count="2">
    <cellStyle name="Normal" xfId="0" builtinId="0"/>
    <cellStyle name="Normal 2" xfId="1" xr:uid="{607B14F8-A92F-40B4-91D6-EA7DD206FF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33356415086094"/>
          <c:y val="5.0925925925925923E-2"/>
          <c:w val="0.82963718117561069"/>
          <c:h val="0.810215806357538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'C1'!$C$11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8657082263988566E-2"/>
                  <c:y val="-0.480486128116050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'C1'!$B$12:$B$25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11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9">
                  <c:v>29</c:v>
                </c:pt>
                <c:pt idx="10">
                  <c:v>31</c:v>
                </c:pt>
                <c:pt idx="11">
                  <c:v>33</c:v>
                </c:pt>
                <c:pt idx="12">
                  <c:v>35</c:v>
                </c:pt>
                <c:pt idx="13">
                  <c:v>47</c:v>
                </c:pt>
              </c:numCache>
            </c:numRef>
          </c:xVal>
          <c:yVal>
            <c:numRef>
              <c:f>'C1'!$C$12:$C$25</c:f>
              <c:numCache>
                <c:formatCode>0.00</c:formatCode>
                <c:ptCount val="14"/>
                <c:pt idx="0">
                  <c:v>8.6011975714784423</c:v>
                </c:pt>
                <c:pt idx="1">
                  <c:v>7.7860679682048248</c:v>
                </c:pt>
                <c:pt idx="2">
                  <c:v>8.1705787927471469</c:v>
                </c:pt>
                <c:pt idx="3">
                  <c:v>7.6837925366917519</c:v>
                </c:pt>
                <c:pt idx="4">
                  <c:v>7.4417963464245842</c:v>
                </c:pt>
                <c:pt idx="5">
                  <c:v>6.3623152320161314</c:v>
                </c:pt>
                <c:pt idx="6">
                  <c:v>3.9155288597685618</c:v>
                </c:pt>
                <c:pt idx="7">
                  <c:v>3.2733732105871871</c:v>
                </c:pt>
                <c:pt idx="8">
                  <c:v>2.7667465075190201</c:v>
                </c:pt>
                <c:pt idx="9">
                  <c:v>2.0960877982347075</c:v>
                </c:pt>
                <c:pt idx="10">
                  <c:v>1.7356087336663955</c:v>
                </c:pt>
                <c:pt idx="11">
                  <c:v>1.6640718457608408</c:v>
                </c:pt>
                <c:pt idx="12">
                  <c:v>1.6575755066548183</c:v>
                </c:pt>
                <c:pt idx="13">
                  <c:v>0.20399198325834456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62-40E2-84C5-D7301A9B46FE}"/>
            </c:ext>
          </c:extLst>
        </c:ser>
        <c:ser>
          <c:idx val="1"/>
          <c:order val="1"/>
          <c:tx>
            <c:strRef>
              <c:f>'C1'!$D$11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'C1'!$B$12:$B$25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11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9">
                  <c:v>29</c:v>
                </c:pt>
                <c:pt idx="10">
                  <c:v>31</c:v>
                </c:pt>
                <c:pt idx="11">
                  <c:v>33</c:v>
                </c:pt>
                <c:pt idx="12">
                  <c:v>35</c:v>
                </c:pt>
                <c:pt idx="13">
                  <c:v>47</c:v>
                </c:pt>
              </c:numCache>
            </c:numRef>
          </c:xVal>
          <c:yVal>
            <c:numRef>
              <c:f>'C1'!$D$12:$D$25</c:f>
              <c:numCache>
                <c:formatCode>0.00</c:formatCode>
                <c:ptCount val="14"/>
                <c:pt idx="0">
                  <c:v>8.5594963952718039</c:v>
                </c:pt>
                <c:pt idx="1">
                  <c:v>7.4824833854107355</c:v>
                </c:pt>
                <c:pt idx="2">
                  <c:v>7.5396020183183223</c:v>
                </c:pt>
                <c:pt idx="3">
                  <c:v>6.6640091976274514</c:v>
                </c:pt>
                <c:pt idx="4">
                  <c:v>6.0003003391956913</c:v>
                </c:pt>
                <c:pt idx="5">
                  <c:v>4.7743343629241952</c:v>
                </c:pt>
                <c:pt idx="6">
                  <c:v>1.8554906331844552</c:v>
                </c:pt>
                <c:pt idx="7">
                  <c:v>1.018325106221849</c:v>
                </c:pt>
                <c:pt idx="8">
                  <c:v>0.41267698690244303</c:v>
                </c:pt>
                <c:pt idx="9">
                  <c:v>0.17919832793606544</c:v>
                </c:pt>
                <c:pt idx="10">
                  <c:v>5.4672086611102448E-2</c:v>
                </c:pt>
                <c:pt idx="11">
                  <c:v>5.9107207539808089E-2</c:v>
                </c:pt>
                <c:pt idx="12">
                  <c:v>0.22760521928420421</c:v>
                </c:pt>
                <c:pt idx="13">
                  <c:v>2.743915321430461E-2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62-40E2-84C5-D7301A9B46FE}"/>
            </c:ext>
          </c:extLst>
        </c:ser>
        <c:ser>
          <c:idx val="2"/>
          <c:order val="2"/>
          <c:tx>
            <c:strRef>
              <c:f>'C1'!$E$11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'C1'!$B$12:$B$25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11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9">
                  <c:v>29</c:v>
                </c:pt>
                <c:pt idx="10">
                  <c:v>31</c:v>
                </c:pt>
                <c:pt idx="11">
                  <c:v>33</c:v>
                </c:pt>
                <c:pt idx="12">
                  <c:v>35</c:v>
                </c:pt>
                <c:pt idx="13">
                  <c:v>47</c:v>
                </c:pt>
              </c:numCache>
            </c:numRef>
          </c:xVal>
          <c:yVal>
            <c:numRef>
              <c:f>'C1'!$E$12:$E$25</c:f>
              <c:numCache>
                <c:formatCode>0.00</c:formatCode>
                <c:ptCount val="14"/>
                <c:pt idx="0">
                  <c:v>4.170117620663797E-2</c:v>
                </c:pt>
                <c:pt idx="1">
                  <c:v>0.30358458279408868</c:v>
                </c:pt>
                <c:pt idx="2">
                  <c:v>0.63097677442882438</c:v>
                </c:pt>
                <c:pt idx="3">
                  <c:v>1.0197833390643014</c:v>
                </c:pt>
                <c:pt idx="4">
                  <c:v>1.4414960072288927</c:v>
                </c:pt>
                <c:pt idx="5">
                  <c:v>1.5879808690919361</c:v>
                </c:pt>
                <c:pt idx="6">
                  <c:v>2.0600382265841066</c:v>
                </c:pt>
                <c:pt idx="7">
                  <c:v>2.2550481043653381</c:v>
                </c:pt>
                <c:pt idx="8">
                  <c:v>2.3540695206165769</c:v>
                </c:pt>
                <c:pt idx="9">
                  <c:v>1.9168894702986421</c:v>
                </c:pt>
                <c:pt idx="10">
                  <c:v>1.6809366470552929</c:v>
                </c:pt>
                <c:pt idx="11">
                  <c:v>1.6049646382210325</c:v>
                </c:pt>
                <c:pt idx="12">
                  <c:v>1.4299702873706142</c:v>
                </c:pt>
                <c:pt idx="13">
                  <c:v>0.17655283004403996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62-40E2-84C5-D7301A9B46FE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84480712520852"/>
                  <c:y val="-0.260256325184389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'C1'!$B$12:$B$21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11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9">
                  <c:v>29</c:v>
                </c:pt>
              </c:numCache>
            </c:numRef>
          </c:xVal>
          <c:yVal>
            <c:numRef>
              <c:f>'C1'!$D$12:$D$21</c:f>
              <c:numCache>
                <c:formatCode>0.00</c:formatCode>
                <c:ptCount val="10"/>
                <c:pt idx="0">
                  <c:v>8.5594963952718039</c:v>
                </c:pt>
                <c:pt idx="1">
                  <c:v>7.4824833854107355</c:v>
                </c:pt>
                <c:pt idx="2">
                  <c:v>7.5396020183183223</c:v>
                </c:pt>
                <c:pt idx="3">
                  <c:v>6.6640091976274514</c:v>
                </c:pt>
                <c:pt idx="4">
                  <c:v>6.0003003391956913</c:v>
                </c:pt>
                <c:pt idx="5">
                  <c:v>4.7743343629241952</c:v>
                </c:pt>
                <c:pt idx="6">
                  <c:v>1.8554906331844552</c:v>
                </c:pt>
                <c:pt idx="7">
                  <c:v>1.018325106221849</c:v>
                </c:pt>
                <c:pt idx="8">
                  <c:v>0.41267698690244303</c:v>
                </c:pt>
                <c:pt idx="9">
                  <c:v>0.17919832793606544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362-40E2-84C5-D7301A9B4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033808"/>
        <c:axId val="907035248"/>
      </c:scatterChart>
      <c:valAx>
        <c:axId val="90703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7035248"/>
        <c:crosses val="autoZero"/>
        <c:crossBetween val="midCat"/>
      </c:valAx>
      <c:valAx>
        <c:axId val="9070352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7033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5124409448818896"/>
          <c:y val="6.0763342082239678E-2"/>
          <c:w val="0.53971473894327393"/>
          <c:h val="5.6657599751706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87049483930346E-2"/>
          <c:y val="4.7273708001438854E-2"/>
          <c:w val="0.8687195564349236"/>
          <c:h val="0.901691667814387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'C3'!$C$30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387009230659359"/>
                  <c:y val="-0.304144892392249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'C3'!$B$31:$B$45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22.5</c:v>
                </c:pt>
                <c:pt idx="6">
                  <c:v>24.5</c:v>
                </c:pt>
                <c:pt idx="7">
                  <c:v>26.5</c:v>
                </c:pt>
                <c:pt idx="8">
                  <c:v>29.5</c:v>
                </c:pt>
                <c:pt idx="9">
                  <c:v>48.5</c:v>
                </c:pt>
                <c:pt idx="10">
                  <c:v>52</c:v>
                </c:pt>
                <c:pt idx="11">
                  <c:v>55</c:v>
                </c:pt>
                <c:pt idx="12">
                  <c:v>57</c:v>
                </c:pt>
                <c:pt idx="13">
                  <c:v>71.5</c:v>
                </c:pt>
                <c:pt idx="14">
                  <c:v>75</c:v>
                </c:pt>
              </c:numCache>
            </c:numRef>
          </c:xVal>
          <c:yVal>
            <c:numRef>
              <c:f>'C3'!$C$31:$C$45</c:f>
              <c:numCache>
                <c:formatCode>0.00</c:formatCode>
                <c:ptCount val="15"/>
                <c:pt idx="0">
                  <c:v>15.945002633960167</c:v>
                </c:pt>
                <c:pt idx="1">
                  <c:v>15.312289171414331</c:v>
                </c:pt>
                <c:pt idx="2">
                  <c:v>14.394698809968549</c:v>
                </c:pt>
                <c:pt idx="3">
                  <c:v>14.288415415521191</c:v>
                </c:pt>
                <c:pt idx="4">
                  <c:v>13.224023063504429</c:v>
                </c:pt>
                <c:pt idx="5">
                  <c:v>10.863347317040311</c:v>
                </c:pt>
                <c:pt idx="6">
                  <c:v>10.49867995192769</c:v>
                </c:pt>
                <c:pt idx="7">
                  <c:v>10.891398652818207</c:v>
                </c:pt>
                <c:pt idx="8">
                  <c:v>10.090377175605004</c:v>
                </c:pt>
                <c:pt idx="9">
                  <c:v>6.6198035768622079</c:v>
                </c:pt>
                <c:pt idx="10">
                  <c:v>5.9010660179308285</c:v>
                </c:pt>
                <c:pt idx="11">
                  <c:v>4.8930880189784984</c:v>
                </c:pt>
                <c:pt idx="12">
                  <c:v>4.8799973956154821</c:v>
                </c:pt>
                <c:pt idx="13">
                  <c:v>2.327014158318466</c:v>
                </c:pt>
                <c:pt idx="14">
                  <c:v>2.072058684248272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3D-4BC2-938C-2B8491FC341C}"/>
            </c:ext>
          </c:extLst>
        </c:ser>
        <c:ser>
          <c:idx val="1"/>
          <c:order val="1"/>
          <c:tx>
            <c:strRef>
              <c:f>'C3'!$D$30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2356480046226339"/>
                  <c:y val="-0.2218053954291704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'C3'!$B$31:$B$45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22.5</c:v>
                </c:pt>
                <c:pt idx="6">
                  <c:v>24.5</c:v>
                </c:pt>
                <c:pt idx="7">
                  <c:v>26.5</c:v>
                </c:pt>
                <c:pt idx="8">
                  <c:v>29.5</c:v>
                </c:pt>
                <c:pt idx="9">
                  <c:v>48.5</c:v>
                </c:pt>
                <c:pt idx="10">
                  <c:v>52</c:v>
                </c:pt>
                <c:pt idx="11">
                  <c:v>55</c:v>
                </c:pt>
                <c:pt idx="12">
                  <c:v>57</c:v>
                </c:pt>
                <c:pt idx="13">
                  <c:v>71.5</c:v>
                </c:pt>
                <c:pt idx="14">
                  <c:v>75</c:v>
                </c:pt>
              </c:numCache>
            </c:numRef>
          </c:xVal>
          <c:yVal>
            <c:numRef>
              <c:f>'C3'!$D$31:$D$45</c:f>
              <c:numCache>
                <c:formatCode>0.00</c:formatCode>
                <c:ptCount val="15"/>
                <c:pt idx="0">
                  <c:v>15.922274359516621</c:v>
                </c:pt>
                <c:pt idx="1">
                  <c:v>15.198822632076933</c:v>
                </c:pt>
                <c:pt idx="2">
                  <c:v>13.743446330720772</c:v>
                </c:pt>
                <c:pt idx="3">
                  <c:v>13.621427977043266</c:v>
                </c:pt>
                <c:pt idx="4">
                  <c:v>12.148975682324675</c:v>
                </c:pt>
                <c:pt idx="5">
                  <c:v>8.8340620749922678</c:v>
                </c:pt>
                <c:pt idx="6">
                  <c:v>8.346662027884495</c:v>
                </c:pt>
                <c:pt idx="7">
                  <c:v>8.5593028620299911</c:v>
                </c:pt>
                <c:pt idx="8">
                  <c:v>7.7663236973121954</c:v>
                </c:pt>
                <c:pt idx="9">
                  <c:v>3.9780787550007508</c:v>
                </c:pt>
                <c:pt idx="10">
                  <c:v>3.1978000221914615</c:v>
                </c:pt>
                <c:pt idx="11">
                  <c:v>2.3134288696359584</c:v>
                </c:pt>
                <c:pt idx="12">
                  <c:v>2.3611800886295122</c:v>
                </c:pt>
                <c:pt idx="13">
                  <c:v>0.40560080343710275</c:v>
                </c:pt>
                <c:pt idx="14">
                  <c:v>0.30484792982235565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3D-4BC2-938C-2B8491FC341C}"/>
            </c:ext>
          </c:extLst>
        </c:ser>
        <c:ser>
          <c:idx val="2"/>
          <c:order val="2"/>
          <c:tx>
            <c:strRef>
              <c:f>'C3'!$E$30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'C3'!$B$31:$B$45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22.5</c:v>
                </c:pt>
                <c:pt idx="6">
                  <c:v>24.5</c:v>
                </c:pt>
                <c:pt idx="7">
                  <c:v>26.5</c:v>
                </c:pt>
                <c:pt idx="8">
                  <c:v>29.5</c:v>
                </c:pt>
                <c:pt idx="9">
                  <c:v>48.5</c:v>
                </c:pt>
                <c:pt idx="10">
                  <c:v>52</c:v>
                </c:pt>
                <c:pt idx="11">
                  <c:v>55</c:v>
                </c:pt>
                <c:pt idx="12">
                  <c:v>57</c:v>
                </c:pt>
                <c:pt idx="13">
                  <c:v>71.5</c:v>
                </c:pt>
                <c:pt idx="14">
                  <c:v>75</c:v>
                </c:pt>
              </c:numCache>
            </c:numRef>
          </c:xVal>
          <c:yVal>
            <c:numRef>
              <c:f>'C3'!$E$31:$E$45</c:f>
              <c:numCache>
                <c:formatCode>0.00</c:formatCode>
                <c:ptCount val="15"/>
                <c:pt idx="0">
                  <c:v>2.2728274443546619E-2</c:v>
                </c:pt>
                <c:pt idx="1">
                  <c:v>0.11346653933739803</c:v>
                </c:pt>
                <c:pt idx="2">
                  <c:v>0.65125247924777785</c:v>
                </c:pt>
                <c:pt idx="3">
                  <c:v>0.66698743847792552</c:v>
                </c:pt>
                <c:pt idx="4">
                  <c:v>1.075047381179755</c:v>
                </c:pt>
                <c:pt idx="5">
                  <c:v>2.0292852420480427</c:v>
                </c:pt>
                <c:pt idx="6">
                  <c:v>2.1520179240431943</c:v>
                </c:pt>
                <c:pt idx="7">
                  <c:v>2.3320957907882174</c:v>
                </c:pt>
                <c:pt idx="8">
                  <c:v>2.3240534782928086</c:v>
                </c:pt>
                <c:pt idx="9">
                  <c:v>2.6417248218614566</c:v>
                </c:pt>
                <c:pt idx="10">
                  <c:v>2.7032659957393674</c:v>
                </c:pt>
                <c:pt idx="11">
                  <c:v>2.5796591493425396</c:v>
                </c:pt>
                <c:pt idx="12">
                  <c:v>2.5188173069859698</c:v>
                </c:pt>
                <c:pt idx="13">
                  <c:v>1.9214133548813634</c:v>
                </c:pt>
                <c:pt idx="14">
                  <c:v>1.7672107544259166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3D-4BC2-938C-2B8491FC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4425184"/>
        <c:axId val="1334419904"/>
      </c:scatterChart>
      <c:valAx>
        <c:axId val="133442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4419904"/>
        <c:crosses val="autoZero"/>
        <c:crossBetween val="midCat"/>
      </c:valAx>
      <c:valAx>
        <c:axId val="133441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4425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3882216981361762"/>
          <c:y val="0.1410147299730537"/>
          <c:w val="0.51303118492320232"/>
          <c:h val="7.252267327573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P1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482020997375328"/>
                  <c:y val="-0.208218469801101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'C3'!$B$98:$B$105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29</c:v>
                </c:pt>
                <c:pt idx="4">
                  <c:v>44</c:v>
                </c:pt>
                <c:pt idx="5">
                  <c:v>48</c:v>
                </c:pt>
                <c:pt idx="6">
                  <c:v>54</c:v>
                </c:pt>
                <c:pt idx="7">
                  <c:v>66</c:v>
                </c:pt>
              </c:numCache>
            </c:numRef>
          </c:xVal>
          <c:yVal>
            <c:numRef>
              <c:f>'C3'!$D$98:$D$105</c:f>
              <c:numCache>
                <c:formatCode>0.00</c:formatCode>
                <c:ptCount val="8"/>
                <c:pt idx="0">
                  <c:v>0</c:v>
                </c:pt>
                <c:pt idx="1">
                  <c:v>-6.3051439011238317E-2</c:v>
                </c:pt>
                <c:pt idx="2">
                  <c:v>-8.1553924443884609E-2</c:v>
                </c:pt>
                <c:pt idx="3">
                  <c:v>-0.30792008886921712</c:v>
                </c:pt>
                <c:pt idx="4">
                  <c:v>-0.45802845466212111</c:v>
                </c:pt>
                <c:pt idx="5">
                  <c:v>-0.49050747092193442</c:v>
                </c:pt>
                <c:pt idx="6">
                  <c:v>-0.67160479215032776</c:v>
                </c:pt>
                <c:pt idx="7">
                  <c:v>-0.64077351507929425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64-41FB-B0D3-AB371B370458}"/>
            </c:ext>
          </c:extLst>
        </c:ser>
        <c:ser>
          <c:idx val="1"/>
          <c:order val="1"/>
          <c:tx>
            <c:v>P2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0259405074365706E-2"/>
                  <c:y val="-0.302114605616494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'C3'!$F$98:$F$104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22.5</c:v>
                </c:pt>
                <c:pt idx="3">
                  <c:v>29.5</c:v>
                </c:pt>
                <c:pt idx="4">
                  <c:v>48.5</c:v>
                </c:pt>
                <c:pt idx="5">
                  <c:v>57</c:v>
                </c:pt>
                <c:pt idx="6">
                  <c:v>71.5</c:v>
                </c:pt>
              </c:numCache>
            </c:numRef>
          </c:xVal>
          <c:yVal>
            <c:numRef>
              <c:f>'C3'!$H$98:$H$104</c:f>
              <c:numCache>
                <c:formatCode>0.00</c:formatCode>
                <c:ptCount val="7"/>
                <c:pt idx="0">
                  <c:v>0</c:v>
                </c:pt>
                <c:pt idx="1">
                  <c:v>-8.5111119829244977E-2</c:v>
                </c:pt>
                <c:pt idx="2">
                  <c:v>-0.18830355873089666</c:v>
                </c:pt>
                <c:pt idx="3">
                  <c:v>-0.23112411379600603</c:v>
                </c:pt>
                <c:pt idx="4">
                  <c:v>-0.38345192204778439</c:v>
                </c:pt>
                <c:pt idx="5">
                  <c:v>-0.45206070779860497</c:v>
                </c:pt>
                <c:pt idx="6">
                  <c:v>-0.52192017602419427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64-41FB-B0D3-AB371B370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4486624"/>
        <c:axId val="1334483744"/>
      </c:scatterChart>
      <c:valAx>
        <c:axId val="133448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4483744"/>
        <c:crosses val="autoZero"/>
        <c:crossBetween val="midCat"/>
      </c:valAx>
      <c:valAx>
        <c:axId val="13344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4486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'C3'!$B$116:$B$131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22</c:v>
                </c:pt>
                <c:pt idx="6">
                  <c:v>25</c:v>
                </c:pt>
                <c:pt idx="7">
                  <c:v>27</c:v>
                </c:pt>
                <c:pt idx="8">
                  <c:v>29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  <c:pt idx="12">
                  <c:v>50</c:v>
                </c:pt>
                <c:pt idx="13">
                  <c:v>52</c:v>
                </c:pt>
                <c:pt idx="14">
                  <c:v>54</c:v>
                </c:pt>
                <c:pt idx="15">
                  <c:v>66</c:v>
                </c:pt>
              </c:numCache>
            </c:numRef>
          </c:xVal>
          <c:yVal>
            <c:numRef>
              <c:f>'C3'!$C$116:$C$131</c:f>
              <c:numCache>
                <c:formatCode>0.00</c:formatCode>
                <c:ptCount val="16"/>
                <c:pt idx="0">
                  <c:v>206.262</c:v>
                </c:pt>
                <c:pt idx="1">
                  <c:v>279.85899999999998</c:v>
                </c:pt>
                <c:pt idx="2">
                  <c:v>305.02800000000002</c:v>
                </c:pt>
                <c:pt idx="3">
                  <c:v>376.78399999999999</c:v>
                </c:pt>
                <c:pt idx="4">
                  <c:v>504.09199999999998</c:v>
                </c:pt>
                <c:pt idx="5">
                  <c:v>1315.2139999999999</c:v>
                </c:pt>
                <c:pt idx="6">
                  <c:v>1543.3969999999999</c:v>
                </c:pt>
                <c:pt idx="7">
                  <c:v>1686.01</c:v>
                </c:pt>
                <c:pt idx="8">
                  <c:v>1871.924</c:v>
                </c:pt>
                <c:pt idx="9">
                  <c:v>2290.498</c:v>
                </c:pt>
                <c:pt idx="10">
                  <c:v>2309.8240000000001</c:v>
                </c:pt>
                <c:pt idx="11">
                  <c:v>2193.0079999999998</c:v>
                </c:pt>
                <c:pt idx="12">
                  <c:v>2008.9110000000001</c:v>
                </c:pt>
                <c:pt idx="13">
                  <c:v>2001.2750000000001</c:v>
                </c:pt>
                <c:pt idx="14">
                  <c:v>1890.75</c:v>
                </c:pt>
                <c:pt idx="15">
                  <c:v>1268.096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1D-42DD-8980-D75B904FF340}"/>
            </c:ext>
          </c:extLst>
        </c:ser>
        <c:ser>
          <c:idx val="1"/>
          <c:order val="1"/>
          <c:tx>
            <c:v>P2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'C3'!$E$116:$E$129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22.5</c:v>
                </c:pt>
                <c:pt idx="6">
                  <c:v>24.5</c:v>
                </c:pt>
                <c:pt idx="7">
                  <c:v>26.5</c:v>
                </c:pt>
                <c:pt idx="8">
                  <c:v>29.5</c:v>
                </c:pt>
                <c:pt idx="9">
                  <c:v>48.5</c:v>
                </c:pt>
                <c:pt idx="10">
                  <c:v>52</c:v>
                </c:pt>
                <c:pt idx="11">
                  <c:v>55</c:v>
                </c:pt>
                <c:pt idx="12">
                  <c:v>57</c:v>
                </c:pt>
                <c:pt idx="13">
                  <c:v>71.5</c:v>
                </c:pt>
              </c:numCache>
            </c:numRef>
          </c:xVal>
          <c:yVal>
            <c:numRef>
              <c:f>'C3'!$F$116:$F$129</c:f>
              <c:numCache>
                <c:formatCode>0.00</c:formatCode>
                <c:ptCount val="14"/>
                <c:pt idx="0">
                  <c:v>49.338000000000001</c:v>
                </c:pt>
                <c:pt idx="1">
                  <c:v>205.321</c:v>
                </c:pt>
                <c:pt idx="2">
                  <c:v>279.733</c:v>
                </c:pt>
                <c:pt idx="3">
                  <c:v>392.71499999999997</c:v>
                </c:pt>
                <c:pt idx="4">
                  <c:v>529.40800000000002</c:v>
                </c:pt>
                <c:pt idx="5">
                  <c:v>1083.145</c:v>
                </c:pt>
                <c:pt idx="6">
                  <c:v>1196.0609999999999</c:v>
                </c:pt>
                <c:pt idx="7">
                  <c:v>1223.6679999999999</c:v>
                </c:pt>
                <c:pt idx="8">
                  <c:v>1379.3489999999999</c:v>
                </c:pt>
                <c:pt idx="9">
                  <c:v>1704.723</c:v>
                </c:pt>
                <c:pt idx="10">
                  <c:v>1768.7370000000001</c:v>
                </c:pt>
                <c:pt idx="11">
                  <c:v>1800.4549999999999</c:v>
                </c:pt>
                <c:pt idx="12">
                  <c:v>1833.5340000000001</c:v>
                </c:pt>
                <c:pt idx="13">
                  <c:v>1820.674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1D-42DD-8980-D75B904FF34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'C3'!$B$116:$B$124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22</c:v>
                </c:pt>
                <c:pt idx="6">
                  <c:v>25</c:v>
                </c:pt>
                <c:pt idx="7">
                  <c:v>27</c:v>
                </c:pt>
                <c:pt idx="8">
                  <c:v>29</c:v>
                </c:pt>
              </c:numCache>
            </c:numRef>
          </c:xVal>
          <c:yVal>
            <c:numRef>
              <c:f>'C3'!$C$116:$C$124</c:f>
              <c:numCache>
                <c:formatCode>0.00</c:formatCode>
                <c:ptCount val="9"/>
                <c:pt idx="0">
                  <c:v>206.262</c:v>
                </c:pt>
                <c:pt idx="1">
                  <c:v>279.85899999999998</c:v>
                </c:pt>
                <c:pt idx="2">
                  <c:v>305.02800000000002</c:v>
                </c:pt>
                <c:pt idx="3">
                  <c:v>376.78399999999999</c:v>
                </c:pt>
                <c:pt idx="4">
                  <c:v>504.09199999999998</c:v>
                </c:pt>
                <c:pt idx="5">
                  <c:v>1315.2139999999999</c:v>
                </c:pt>
                <c:pt idx="6">
                  <c:v>1543.3969999999999</c:v>
                </c:pt>
                <c:pt idx="7">
                  <c:v>1686.01</c:v>
                </c:pt>
                <c:pt idx="8">
                  <c:v>1871.924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1D-42DD-8980-D75B904FF340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9835083114610672"/>
                  <c:y val="0.134987330735907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'C3'!$E$116:$E$124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22.5</c:v>
                </c:pt>
                <c:pt idx="6">
                  <c:v>24.5</c:v>
                </c:pt>
                <c:pt idx="7">
                  <c:v>26.5</c:v>
                </c:pt>
                <c:pt idx="8">
                  <c:v>29.5</c:v>
                </c:pt>
              </c:numCache>
            </c:numRef>
          </c:xVal>
          <c:yVal>
            <c:numRef>
              <c:f>'C3'!$F$116:$F$124</c:f>
              <c:numCache>
                <c:formatCode>0.00</c:formatCode>
                <c:ptCount val="9"/>
                <c:pt idx="0">
                  <c:v>49.338000000000001</c:v>
                </c:pt>
                <c:pt idx="1">
                  <c:v>205.321</c:v>
                </c:pt>
                <c:pt idx="2">
                  <c:v>279.733</c:v>
                </c:pt>
                <c:pt idx="3">
                  <c:v>392.71499999999997</c:v>
                </c:pt>
                <c:pt idx="4">
                  <c:v>529.40800000000002</c:v>
                </c:pt>
                <c:pt idx="5">
                  <c:v>1083.145</c:v>
                </c:pt>
                <c:pt idx="6">
                  <c:v>1196.0609999999999</c:v>
                </c:pt>
                <c:pt idx="7">
                  <c:v>1223.6679999999999</c:v>
                </c:pt>
                <c:pt idx="8">
                  <c:v>1379.3489999999999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1D-42DD-8980-D75B904F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3174512"/>
        <c:axId val="1203170192"/>
      </c:scatterChart>
      <c:valAx>
        <c:axId val="120317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3170192"/>
        <c:crosses val="autoZero"/>
        <c:crossBetween val="midCat"/>
      </c:valAx>
      <c:valAx>
        <c:axId val="120317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3174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'C4'!$C$7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7691382327209101E-2"/>
                  <c:y val="-0.530588641777745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'C4'!$B$8:$B$22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25</c:v>
                </c:pt>
                <c:pt idx="7">
                  <c:v>27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35</c:v>
                </c:pt>
                <c:pt idx="12">
                  <c:v>52</c:v>
                </c:pt>
                <c:pt idx="13">
                  <c:v>54</c:v>
                </c:pt>
                <c:pt idx="14">
                  <c:v>72</c:v>
                </c:pt>
              </c:numCache>
            </c:numRef>
          </c:xVal>
          <c:yVal>
            <c:numRef>
              <c:f>'C4'!$C$8:$C$22</c:f>
              <c:numCache>
                <c:formatCode>0.0</c:formatCode>
                <c:ptCount val="15"/>
                <c:pt idx="0">
                  <c:v>16.22145222849548</c:v>
                </c:pt>
                <c:pt idx="1">
                  <c:v>15.036334216546445</c:v>
                </c:pt>
                <c:pt idx="2">
                  <c:v>16.02405317577913</c:v>
                </c:pt>
                <c:pt idx="3">
                  <c:v>16.248128313319189</c:v>
                </c:pt>
                <c:pt idx="4">
                  <c:v>12.830979484598938</c:v>
                </c:pt>
                <c:pt idx="5">
                  <c:v>13.209773529129055</c:v>
                </c:pt>
                <c:pt idx="6">
                  <c:v>13.052387411154537</c:v>
                </c:pt>
                <c:pt idx="7">
                  <c:v>11.318471312458756</c:v>
                </c:pt>
                <c:pt idx="8">
                  <c:v>10.120735376267605</c:v>
                </c:pt>
                <c:pt idx="9">
                  <c:v>8.3921544945365625</c:v>
                </c:pt>
                <c:pt idx="10">
                  <c:v>9.7042969244112403</c:v>
                </c:pt>
                <c:pt idx="11">
                  <c:v>9.6321932927724472</c:v>
                </c:pt>
                <c:pt idx="12">
                  <c:v>5.7105040983203672</c:v>
                </c:pt>
                <c:pt idx="13">
                  <c:v>5.1992005539012363</c:v>
                </c:pt>
                <c:pt idx="14">
                  <c:v>2.2028837406175228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4E-4FEF-9B17-AC7D6D76AE53}"/>
            </c:ext>
          </c:extLst>
        </c:ser>
        <c:ser>
          <c:idx val="1"/>
          <c:order val="1"/>
          <c:tx>
            <c:strRef>
              <c:f>'C4'!$D$7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'C4'!$B$8:$B$22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25</c:v>
                </c:pt>
                <c:pt idx="7">
                  <c:v>27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35</c:v>
                </c:pt>
                <c:pt idx="12">
                  <c:v>52</c:v>
                </c:pt>
                <c:pt idx="13">
                  <c:v>54</c:v>
                </c:pt>
                <c:pt idx="14">
                  <c:v>72</c:v>
                </c:pt>
              </c:numCache>
            </c:numRef>
          </c:xVal>
          <c:yVal>
            <c:numRef>
              <c:f>'C4'!$D$8:$D$22</c:f>
              <c:numCache>
                <c:formatCode>0.0</c:formatCode>
                <c:ptCount val="15"/>
                <c:pt idx="0">
                  <c:v>15.928690091058943</c:v>
                </c:pt>
                <c:pt idx="1">
                  <c:v>14.142964093068429</c:v>
                </c:pt>
                <c:pt idx="2">
                  <c:v>14.654544960846673</c:v>
                </c:pt>
                <c:pt idx="3">
                  <c:v>14.290063617073821</c:v>
                </c:pt>
                <c:pt idx="4">
                  <c:v>10.801050860112641</c:v>
                </c:pt>
                <c:pt idx="5">
                  <c:v>10.755787046179544</c:v>
                </c:pt>
                <c:pt idx="6">
                  <c:v>8.4208023580861937</c:v>
                </c:pt>
                <c:pt idx="7">
                  <c:v>6.2212869133753266</c:v>
                </c:pt>
                <c:pt idx="8">
                  <c:v>4.8231205257654111</c:v>
                </c:pt>
                <c:pt idx="9">
                  <c:v>3.3539470620840763</c:v>
                </c:pt>
                <c:pt idx="10">
                  <c:v>4.2146666529205747</c:v>
                </c:pt>
                <c:pt idx="11">
                  <c:v>3.8172982385777918</c:v>
                </c:pt>
                <c:pt idx="12">
                  <c:v>0.88896321219326402</c:v>
                </c:pt>
                <c:pt idx="13">
                  <c:v>0.58759475530547034</c:v>
                </c:pt>
                <c:pt idx="14">
                  <c:v>0.21839023392758805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4E-4FEF-9B17-AC7D6D76AE53}"/>
            </c:ext>
          </c:extLst>
        </c:ser>
        <c:ser>
          <c:idx val="2"/>
          <c:order val="2"/>
          <c:tx>
            <c:strRef>
              <c:f>'C4'!$E$7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'C4'!$B$8:$B$22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25</c:v>
                </c:pt>
                <c:pt idx="7">
                  <c:v>27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35</c:v>
                </c:pt>
                <c:pt idx="12">
                  <c:v>52</c:v>
                </c:pt>
                <c:pt idx="13">
                  <c:v>54</c:v>
                </c:pt>
                <c:pt idx="14">
                  <c:v>72</c:v>
                </c:pt>
              </c:numCache>
            </c:numRef>
          </c:xVal>
          <c:yVal>
            <c:numRef>
              <c:f>'C4'!$E$8:$E$22</c:f>
              <c:numCache>
                <c:formatCode>0.0</c:formatCode>
                <c:ptCount val="15"/>
                <c:pt idx="0">
                  <c:v>0.29276213743653567</c:v>
                </c:pt>
                <c:pt idx="1">
                  <c:v>0.89337012347801692</c:v>
                </c:pt>
                <c:pt idx="2">
                  <c:v>1.3695082149324573</c:v>
                </c:pt>
                <c:pt idx="3">
                  <c:v>1.9580646962453672</c:v>
                </c:pt>
                <c:pt idx="4">
                  <c:v>2.0299286244862977</c:v>
                </c:pt>
                <c:pt idx="5">
                  <c:v>2.4539864829495124</c:v>
                </c:pt>
                <c:pt idx="6">
                  <c:v>4.6315850530683438</c:v>
                </c:pt>
                <c:pt idx="7">
                  <c:v>5.0971843990834298</c:v>
                </c:pt>
                <c:pt idx="8">
                  <c:v>5.2976148505021934</c:v>
                </c:pt>
                <c:pt idx="9">
                  <c:v>5.0382074324524861</c:v>
                </c:pt>
                <c:pt idx="10">
                  <c:v>5.4896302714906646</c:v>
                </c:pt>
                <c:pt idx="11">
                  <c:v>5.8148950541946558</c:v>
                </c:pt>
                <c:pt idx="12">
                  <c:v>4.821540886127103</c:v>
                </c:pt>
                <c:pt idx="13">
                  <c:v>4.6116057985957664</c:v>
                </c:pt>
                <c:pt idx="14">
                  <c:v>1.984493506689935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4E-4FEF-9B17-AC7D6D76AE53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3124015748031493"/>
                  <c:y val="-0.266304304340710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'C4'!$B$8:$B$20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25</c:v>
                </c:pt>
                <c:pt idx="7">
                  <c:v>27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35</c:v>
                </c:pt>
                <c:pt idx="12">
                  <c:v>52</c:v>
                </c:pt>
              </c:numCache>
            </c:numRef>
          </c:xVal>
          <c:yVal>
            <c:numRef>
              <c:f>'C4'!$D$8:$D$20</c:f>
              <c:numCache>
                <c:formatCode>0.0</c:formatCode>
                <c:ptCount val="13"/>
                <c:pt idx="0">
                  <c:v>15.928690091058943</c:v>
                </c:pt>
                <c:pt idx="1">
                  <c:v>14.142964093068429</c:v>
                </c:pt>
                <c:pt idx="2">
                  <c:v>14.654544960846673</c:v>
                </c:pt>
                <c:pt idx="3">
                  <c:v>14.290063617073821</c:v>
                </c:pt>
                <c:pt idx="4">
                  <c:v>10.801050860112641</c:v>
                </c:pt>
                <c:pt idx="5">
                  <c:v>10.755787046179544</c:v>
                </c:pt>
                <c:pt idx="6">
                  <c:v>8.4208023580861937</c:v>
                </c:pt>
                <c:pt idx="7">
                  <c:v>6.2212869133753266</c:v>
                </c:pt>
                <c:pt idx="8">
                  <c:v>4.8231205257654111</c:v>
                </c:pt>
                <c:pt idx="9">
                  <c:v>3.3539470620840763</c:v>
                </c:pt>
                <c:pt idx="10">
                  <c:v>4.2146666529205747</c:v>
                </c:pt>
                <c:pt idx="11">
                  <c:v>3.8172982385777918</c:v>
                </c:pt>
                <c:pt idx="12">
                  <c:v>0.88896321219326402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4E-4FEF-9B17-AC7D6D76A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4390144"/>
        <c:axId val="1334382944"/>
      </c:scatterChart>
      <c:valAx>
        <c:axId val="133439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4382944"/>
        <c:crosses val="autoZero"/>
        <c:crossBetween val="midCat"/>
      </c:valAx>
      <c:valAx>
        <c:axId val="13343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439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'C4'!$C$27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8530402449693789E-2"/>
                  <c:y val="-0.437504600094281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'C4'!$B$28:$B$36</c:f>
              <c:numCache>
                <c:formatCode>General</c:formatCode>
                <c:ptCount val="9"/>
                <c:pt idx="0">
                  <c:v>0</c:v>
                </c:pt>
                <c:pt idx="1">
                  <c:v>2.5</c:v>
                </c:pt>
                <c:pt idx="2">
                  <c:v>5.5</c:v>
                </c:pt>
                <c:pt idx="3">
                  <c:v>7.5</c:v>
                </c:pt>
                <c:pt idx="4">
                  <c:v>10</c:v>
                </c:pt>
                <c:pt idx="5">
                  <c:v>23</c:v>
                </c:pt>
                <c:pt idx="6">
                  <c:v>26.5</c:v>
                </c:pt>
                <c:pt idx="7">
                  <c:v>56</c:v>
                </c:pt>
                <c:pt idx="8">
                  <c:v>73</c:v>
                </c:pt>
              </c:numCache>
            </c:numRef>
          </c:xVal>
          <c:yVal>
            <c:numRef>
              <c:f>'C4'!$C$28:$C$36</c:f>
              <c:numCache>
                <c:formatCode>0.0</c:formatCode>
                <c:ptCount val="9"/>
                <c:pt idx="0">
                  <c:v>16.601149296821493</c:v>
                </c:pt>
                <c:pt idx="1">
                  <c:v>15.491863224876571</c:v>
                </c:pt>
                <c:pt idx="2">
                  <c:v>14.979303474038623</c:v>
                </c:pt>
                <c:pt idx="3">
                  <c:v>14.997057509990437</c:v>
                </c:pt>
                <c:pt idx="4">
                  <c:v>14.151777820997863</c:v>
                </c:pt>
                <c:pt idx="5">
                  <c:v>12.539795307973783</c:v>
                </c:pt>
                <c:pt idx="6">
                  <c:v>11.688597868283921</c:v>
                </c:pt>
                <c:pt idx="7">
                  <c:v>5.0404447053130585</c:v>
                </c:pt>
                <c:pt idx="8">
                  <c:v>2.8238458308664409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59-4BAC-9541-4C7598FCF813}"/>
            </c:ext>
          </c:extLst>
        </c:ser>
        <c:ser>
          <c:idx val="1"/>
          <c:order val="1"/>
          <c:tx>
            <c:strRef>
              <c:f>'C4'!$D$27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480293088363959"/>
                  <c:y val="-0.177709944712700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'C4'!$B$28:$B$36</c:f>
              <c:numCache>
                <c:formatCode>General</c:formatCode>
                <c:ptCount val="9"/>
                <c:pt idx="0">
                  <c:v>0</c:v>
                </c:pt>
                <c:pt idx="1">
                  <c:v>2.5</c:v>
                </c:pt>
                <c:pt idx="2">
                  <c:v>5.5</c:v>
                </c:pt>
                <c:pt idx="3">
                  <c:v>7.5</c:v>
                </c:pt>
                <c:pt idx="4">
                  <c:v>10</c:v>
                </c:pt>
                <c:pt idx="5">
                  <c:v>23</c:v>
                </c:pt>
                <c:pt idx="6">
                  <c:v>26.5</c:v>
                </c:pt>
                <c:pt idx="7">
                  <c:v>56</c:v>
                </c:pt>
                <c:pt idx="8">
                  <c:v>73</c:v>
                </c:pt>
              </c:numCache>
            </c:numRef>
          </c:xVal>
          <c:yVal>
            <c:numRef>
              <c:f>'C4'!$D$28:$D$36</c:f>
              <c:numCache>
                <c:formatCode>0.0</c:formatCode>
                <c:ptCount val="9"/>
                <c:pt idx="0">
                  <c:v>16.527428656239376</c:v>
                </c:pt>
                <c:pt idx="1">
                  <c:v>15.26741329027081</c:v>
                </c:pt>
                <c:pt idx="2">
                  <c:v>14.244173668846843</c:v>
                </c:pt>
                <c:pt idx="3">
                  <c:v>14.090605098101292</c:v>
                </c:pt>
                <c:pt idx="4">
                  <c:v>13.078848269543807</c:v>
                </c:pt>
                <c:pt idx="5">
                  <c:v>10.655765647268494</c:v>
                </c:pt>
                <c:pt idx="6">
                  <c:v>9.5344322287455157</c:v>
                </c:pt>
                <c:pt idx="7">
                  <c:v>2.8319403845336049</c:v>
                </c:pt>
                <c:pt idx="8">
                  <c:v>0.86713385373117491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59-4BAC-9541-4C7598FCF813}"/>
            </c:ext>
          </c:extLst>
        </c:ser>
        <c:ser>
          <c:idx val="2"/>
          <c:order val="2"/>
          <c:tx>
            <c:strRef>
              <c:f>'C4'!$E$27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'C4'!$B$28:$B$36</c:f>
              <c:numCache>
                <c:formatCode>General</c:formatCode>
                <c:ptCount val="9"/>
                <c:pt idx="0">
                  <c:v>0</c:v>
                </c:pt>
                <c:pt idx="1">
                  <c:v>2.5</c:v>
                </c:pt>
                <c:pt idx="2">
                  <c:v>5.5</c:v>
                </c:pt>
                <c:pt idx="3">
                  <c:v>7.5</c:v>
                </c:pt>
                <c:pt idx="4">
                  <c:v>10</c:v>
                </c:pt>
                <c:pt idx="5">
                  <c:v>23</c:v>
                </c:pt>
                <c:pt idx="6">
                  <c:v>26.5</c:v>
                </c:pt>
                <c:pt idx="7">
                  <c:v>56</c:v>
                </c:pt>
                <c:pt idx="8">
                  <c:v>73</c:v>
                </c:pt>
              </c:numCache>
            </c:numRef>
          </c:xVal>
          <c:yVal>
            <c:numRef>
              <c:f>'C4'!$E$28:$E$36</c:f>
              <c:numCache>
                <c:formatCode>0.0</c:formatCode>
                <c:ptCount val="9"/>
                <c:pt idx="0">
                  <c:v>7.3720640582118899E-2</c:v>
                </c:pt>
                <c:pt idx="1">
                  <c:v>0.22444993460576237</c:v>
                </c:pt>
                <c:pt idx="2">
                  <c:v>0.73512980519178039</c:v>
                </c:pt>
                <c:pt idx="3">
                  <c:v>0.90645241188914605</c:v>
                </c:pt>
                <c:pt idx="4">
                  <c:v>1.0729295514540564</c:v>
                </c:pt>
                <c:pt idx="5">
                  <c:v>1.8840296607052884</c:v>
                </c:pt>
                <c:pt idx="6">
                  <c:v>2.1541656395384057</c:v>
                </c:pt>
                <c:pt idx="7">
                  <c:v>2.2085043207794541</c:v>
                </c:pt>
                <c:pt idx="8">
                  <c:v>1.9567119771352659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59-4BAC-9541-4C7598FCF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4398784"/>
        <c:axId val="1334380544"/>
      </c:scatterChart>
      <c:valAx>
        <c:axId val="133439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4380544"/>
        <c:crosses val="autoZero"/>
        <c:crossBetween val="midCat"/>
      </c:valAx>
      <c:valAx>
        <c:axId val="133438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4398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P1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0973753280839894E-2"/>
                  <c:y val="-0.237341950753265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'C4'!$B$92:$B$99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10</c:v>
                </c:pt>
                <c:pt idx="3">
                  <c:v>25</c:v>
                </c:pt>
                <c:pt idx="4">
                  <c:v>29</c:v>
                </c:pt>
                <c:pt idx="5">
                  <c:v>35</c:v>
                </c:pt>
                <c:pt idx="6">
                  <c:v>52</c:v>
                </c:pt>
                <c:pt idx="7">
                  <c:v>72</c:v>
                </c:pt>
              </c:numCache>
            </c:numRef>
          </c:xVal>
          <c:yVal>
            <c:numRef>
              <c:f>'C4'!$D$92:$D$99</c:f>
              <c:numCache>
                <c:formatCode>0.0000</c:formatCode>
                <c:ptCount val="8"/>
                <c:pt idx="0" formatCode="General">
                  <c:v>0</c:v>
                </c:pt>
                <c:pt idx="1">
                  <c:v>-0.10354413199108459</c:v>
                </c:pt>
                <c:pt idx="2">
                  <c:v>-7.6643190203739303E-2</c:v>
                </c:pt>
                <c:pt idx="3">
                  <c:v>-0.13514961587182228</c:v>
                </c:pt>
                <c:pt idx="4">
                  <c:v>-0.11121300965418769</c:v>
                </c:pt>
                <c:pt idx="5">
                  <c:v>-0.17486342535784269</c:v>
                </c:pt>
                <c:pt idx="6">
                  <c:v>-0.21449828484066225</c:v>
                </c:pt>
                <c:pt idx="7">
                  <c:v>-0.25447683411112648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19-4D41-9564-E86EDECFBEC6}"/>
            </c:ext>
          </c:extLst>
        </c:ser>
        <c:ser>
          <c:idx val="1"/>
          <c:order val="1"/>
          <c:tx>
            <c:v>P2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715310586176729"/>
                  <c:y val="6.14875972873333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'C4'!$F$92:$F$97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23</c:v>
                </c:pt>
                <c:pt idx="3">
                  <c:v>55</c:v>
                </c:pt>
                <c:pt idx="4">
                  <c:v>56</c:v>
                </c:pt>
                <c:pt idx="5">
                  <c:v>73</c:v>
                </c:pt>
              </c:numCache>
            </c:numRef>
          </c:xVal>
          <c:yVal>
            <c:numRef>
              <c:f>'C4'!$H$92:$H$97</c:f>
              <c:numCache>
                <c:formatCode>0.0000</c:formatCode>
                <c:ptCount val="6"/>
                <c:pt idx="0" formatCode="General">
                  <c:v>0</c:v>
                </c:pt>
                <c:pt idx="1">
                  <c:v>-6.3393469545191275E-2</c:v>
                </c:pt>
                <c:pt idx="2">
                  <c:v>-0.31561405238832885</c:v>
                </c:pt>
                <c:pt idx="3">
                  <c:v>-0.44356304725897328</c:v>
                </c:pt>
                <c:pt idx="4">
                  <c:v>-0.20515812577304551</c:v>
                </c:pt>
                <c:pt idx="5">
                  <c:v>-0.23118806944693801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19-4D41-9564-E86EDECFB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49568"/>
        <c:axId val="1194450528"/>
      </c:scatterChart>
      <c:valAx>
        <c:axId val="119444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4450528"/>
        <c:crosses val="autoZero"/>
        <c:crossBetween val="midCat"/>
      </c:valAx>
      <c:valAx>
        <c:axId val="11944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4449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'C4'!$B$113:$B$127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25</c:v>
                </c:pt>
                <c:pt idx="7">
                  <c:v>27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35</c:v>
                </c:pt>
                <c:pt idx="12">
                  <c:v>52</c:v>
                </c:pt>
                <c:pt idx="13">
                  <c:v>54</c:v>
                </c:pt>
                <c:pt idx="14">
                  <c:v>72</c:v>
                </c:pt>
              </c:numCache>
            </c:numRef>
          </c:xVal>
          <c:yVal>
            <c:numRef>
              <c:f>'C4'!$C$113:$C$127</c:f>
              <c:numCache>
                <c:formatCode>0.00</c:formatCode>
                <c:ptCount val="15"/>
                <c:pt idx="0">
                  <c:v>548.57399999999996</c:v>
                </c:pt>
                <c:pt idx="1">
                  <c:v>709.34699999999998</c:v>
                </c:pt>
                <c:pt idx="2">
                  <c:v>994.67200000000003</c:v>
                </c:pt>
                <c:pt idx="3">
                  <c:v>1186.5119999999999</c:v>
                </c:pt>
                <c:pt idx="4">
                  <c:v>1442.68</c:v>
                </c:pt>
                <c:pt idx="5">
                  <c:v>1594.9449999999999</c:v>
                </c:pt>
                <c:pt idx="6">
                  <c:v>2802.982</c:v>
                </c:pt>
                <c:pt idx="7">
                  <c:v>2861.3009999999999</c:v>
                </c:pt>
                <c:pt idx="8">
                  <c:v>2981.6410000000001</c:v>
                </c:pt>
                <c:pt idx="9">
                  <c:v>3216.96</c:v>
                </c:pt>
                <c:pt idx="10">
                  <c:v>3298.6640000000002</c:v>
                </c:pt>
                <c:pt idx="11">
                  <c:v>3447.4092000000001</c:v>
                </c:pt>
                <c:pt idx="12">
                  <c:v>2557.4740000000002</c:v>
                </c:pt>
                <c:pt idx="13">
                  <c:v>2380.0889999999999</c:v>
                </c:pt>
                <c:pt idx="14">
                  <c:v>1710.239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5B-416F-BEA5-A4489DE0CC58}"/>
            </c:ext>
          </c:extLst>
        </c:ser>
        <c:ser>
          <c:idx val="1"/>
          <c:order val="1"/>
          <c:tx>
            <c:v>P2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'C4'!$E$113:$E$122</c:f>
              <c:numCache>
                <c:formatCode>General</c:formatCode>
                <c:ptCount val="10"/>
                <c:pt idx="0">
                  <c:v>0</c:v>
                </c:pt>
                <c:pt idx="1">
                  <c:v>2.5</c:v>
                </c:pt>
                <c:pt idx="2">
                  <c:v>5.5</c:v>
                </c:pt>
                <c:pt idx="3">
                  <c:v>7.5</c:v>
                </c:pt>
                <c:pt idx="4">
                  <c:v>10</c:v>
                </c:pt>
                <c:pt idx="5">
                  <c:v>23</c:v>
                </c:pt>
                <c:pt idx="6">
                  <c:v>26.5</c:v>
                </c:pt>
                <c:pt idx="7">
                  <c:v>28</c:v>
                </c:pt>
                <c:pt idx="8">
                  <c:v>30</c:v>
                </c:pt>
                <c:pt idx="9">
                  <c:v>49</c:v>
                </c:pt>
              </c:numCache>
            </c:numRef>
          </c:xVal>
          <c:yVal>
            <c:numRef>
              <c:f>'C4'!$F$113:$F$122</c:f>
              <c:numCache>
                <c:formatCode>0.00</c:formatCode>
                <c:ptCount val="10"/>
                <c:pt idx="0">
                  <c:v>13.859</c:v>
                </c:pt>
                <c:pt idx="1">
                  <c:v>347.93700000000001</c:v>
                </c:pt>
                <c:pt idx="2">
                  <c:v>545.44200000000001</c:v>
                </c:pt>
                <c:pt idx="3">
                  <c:v>617.702</c:v>
                </c:pt>
                <c:pt idx="4">
                  <c:v>768.47799999999995</c:v>
                </c:pt>
                <c:pt idx="5">
                  <c:v>1413.35</c:v>
                </c:pt>
                <c:pt idx="6">
                  <c:v>1496.4480000000001</c:v>
                </c:pt>
                <c:pt idx="7">
                  <c:v>1450.876</c:v>
                </c:pt>
                <c:pt idx="8">
                  <c:v>1407.5740000000001</c:v>
                </c:pt>
                <c:pt idx="9">
                  <c:v>2223.6309999999999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5B-416F-BEA5-A4489DE0CC58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6111111111111112"/>
                  <c:y val="-0.354687178553547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'C4'!$B$113:$B$118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'C4'!$C$113:$C$118</c:f>
              <c:numCache>
                <c:formatCode>0.00</c:formatCode>
                <c:ptCount val="6"/>
                <c:pt idx="0">
                  <c:v>548.57399999999996</c:v>
                </c:pt>
                <c:pt idx="1">
                  <c:v>709.34699999999998</c:v>
                </c:pt>
                <c:pt idx="2">
                  <c:v>994.67200000000003</c:v>
                </c:pt>
                <c:pt idx="3">
                  <c:v>1186.5119999999999</c:v>
                </c:pt>
                <c:pt idx="4">
                  <c:v>1442.68</c:v>
                </c:pt>
                <c:pt idx="5">
                  <c:v>1594.9449999999999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5B-416F-BEA5-A4489DE0CC58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5277777777777778"/>
                  <c:y val="-5.44794501843338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'C4'!$E$113:$E$117</c:f>
              <c:numCache>
                <c:formatCode>General</c:formatCode>
                <c:ptCount val="5"/>
                <c:pt idx="0">
                  <c:v>0</c:v>
                </c:pt>
                <c:pt idx="1">
                  <c:v>2.5</c:v>
                </c:pt>
                <c:pt idx="2">
                  <c:v>5.5</c:v>
                </c:pt>
                <c:pt idx="3">
                  <c:v>7.5</c:v>
                </c:pt>
                <c:pt idx="4">
                  <c:v>10</c:v>
                </c:pt>
              </c:numCache>
            </c:numRef>
          </c:xVal>
          <c:yVal>
            <c:numRef>
              <c:f>'C4'!$F$113:$F$117</c:f>
              <c:numCache>
                <c:formatCode>0.00</c:formatCode>
                <c:ptCount val="5"/>
                <c:pt idx="0">
                  <c:v>13.859</c:v>
                </c:pt>
                <c:pt idx="1">
                  <c:v>347.93700000000001</c:v>
                </c:pt>
                <c:pt idx="2">
                  <c:v>545.44200000000001</c:v>
                </c:pt>
                <c:pt idx="3">
                  <c:v>617.702</c:v>
                </c:pt>
                <c:pt idx="4">
                  <c:v>768.47799999999995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C5B-416F-BEA5-A4489DE0C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403520"/>
        <c:axId val="1735409760"/>
      </c:scatterChart>
      <c:valAx>
        <c:axId val="173540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409760"/>
        <c:crosses val="autoZero"/>
        <c:crossBetween val="midCat"/>
      </c:valAx>
      <c:valAx>
        <c:axId val="173540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403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'C5'!$C$10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7958005249343835E-2"/>
                  <c:y val="-0.41176691455234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'C5'!$B$11:$B$22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  <c:pt idx="6">
                  <c:v>22.5</c:v>
                </c:pt>
                <c:pt idx="7">
                  <c:v>24.5</c:v>
                </c:pt>
                <c:pt idx="8">
                  <c:v>26.5</c:v>
                </c:pt>
                <c:pt idx="9">
                  <c:v>29</c:v>
                </c:pt>
                <c:pt idx="10">
                  <c:v>30.5</c:v>
                </c:pt>
                <c:pt idx="11">
                  <c:v>72</c:v>
                </c:pt>
              </c:numCache>
            </c:numRef>
          </c:xVal>
          <c:yVal>
            <c:numRef>
              <c:f>'C5'!$C$11:$C$22</c:f>
              <c:numCache>
                <c:formatCode>0.00</c:formatCode>
                <c:ptCount val="12"/>
                <c:pt idx="0">
                  <c:v>15.572770196036178</c:v>
                </c:pt>
                <c:pt idx="1">
                  <c:v>15.813171210633271</c:v>
                </c:pt>
                <c:pt idx="2">
                  <c:v>16.352839748983936</c:v>
                </c:pt>
                <c:pt idx="3">
                  <c:v>16.515299239476544</c:v>
                </c:pt>
                <c:pt idx="4">
                  <c:v>15.311322213901708</c:v>
                </c:pt>
                <c:pt idx="5">
                  <c:v>15.083418595854116</c:v>
                </c:pt>
                <c:pt idx="6">
                  <c:v>12.804380455186752</c:v>
                </c:pt>
                <c:pt idx="7">
                  <c:v>12.150595451731272</c:v>
                </c:pt>
                <c:pt idx="8">
                  <c:v>10.876899121069226</c:v>
                </c:pt>
                <c:pt idx="9">
                  <c:v>10.725292426507346</c:v>
                </c:pt>
                <c:pt idx="10">
                  <c:v>11.824360790251037</c:v>
                </c:pt>
                <c:pt idx="11">
                  <c:v>2.1060549607035766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20-4F97-B076-67179EF6DDA4}"/>
            </c:ext>
          </c:extLst>
        </c:ser>
        <c:ser>
          <c:idx val="1"/>
          <c:order val="1"/>
          <c:tx>
            <c:strRef>
              <c:f>'C5'!$D$10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740244969378824"/>
                  <c:y val="-0.272425744796114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'C5'!$B$11:$B$22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  <c:pt idx="6">
                  <c:v>22.5</c:v>
                </c:pt>
                <c:pt idx="7">
                  <c:v>24.5</c:v>
                </c:pt>
                <c:pt idx="8">
                  <c:v>26.5</c:v>
                </c:pt>
                <c:pt idx="9">
                  <c:v>29</c:v>
                </c:pt>
                <c:pt idx="10">
                  <c:v>30.5</c:v>
                </c:pt>
                <c:pt idx="11">
                  <c:v>72</c:v>
                </c:pt>
              </c:numCache>
            </c:numRef>
          </c:xVal>
          <c:yVal>
            <c:numRef>
              <c:f>'C5'!$D$11:$D$22</c:f>
              <c:numCache>
                <c:formatCode>0.00</c:formatCode>
                <c:ptCount val="12"/>
                <c:pt idx="0">
                  <c:v>15.1485307905726</c:v>
                </c:pt>
                <c:pt idx="1">
                  <c:v>15.096394067070309</c:v>
                </c:pt>
                <c:pt idx="2">
                  <c:v>15.114026641528437</c:v>
                </c:pt>
                <c:pt idx="3">
                  <c:v>14.892796538011675</c:v>
                </c:pt>
                <c:pt idx="4">
                  <c:v>13.612149766004734</c:v>
                </c:pt>
                <c:pt idx="5">
                  <c:v>13.301783527268055</c:v>
                </c:pt>
                <c:pt idx="6">
                  <c:v>8.9611805294665086</c:v>
                </c:pt>
                <c:pt idx="7">
                  <c:v>7.8034195277642597</c:v>
                </c:pt>
                <c:pt idx="8">
                  <c:v>6.6540986233398094</c:v>
                </c:pt>
                <c:pt idx="9">
                  <c:v>6.2905426805155713</c:v>
                </c:pt>
                <c:pt idx="10">
                  <c:v>6.8711529111464227</c:v>
                </c:pt>
                <c:pt idx="11">
                  <c:v>0.33907233096705341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20-4F97-B076-67179EF6DDA4}"/>
            </c:ext>
          </c:extLst>
        </c:ser>
        <c:ser>
          <c:idx val="2"/>
          <c:order val="2"/>
          <c:tx>
            <c:strRef>
              <c:f>'C5'!$E$10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'C5'!$B$11:$B$22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  <c:pt idx="6">
                  <c:v>22.5</c:v>
                </c:pt>
                <c:pt idx="7">
                  <c:v>24.5</c:v>
                </c:pt>
                <c:pt idx="8">
                  <c:v>26.5</c:v>
                </c:pt>
                <c:pt idx="9">
                  <c:v>29</c:v>
                </c:pt>
                <c:pt idx="10">
                  <c:v>30.5</c:v>
                </c:pt>
                <c:pt idx="11">
                  <c:v>72</c:v>
                </c:pt>
              </c:numCache>
            </c:numRef>
          </c:xVal>
          <c:yVal>
            <c:numRef>
              <c:f>'C5'!$E$11:$E$22</c:f>
              <c:numCache>
                <c:formatCode>0.00</c:formatCode>
                <c:ptCount val="12"/>
                <c:pt idx="0">
                  <c:v>0.42423940546357802</c:v>
                </c:pt>
                <c:pt idx="1">
                  <c:v>0.71677714356296396</c:v>
                </c:pt>
                <c:pt idx="2">
                  <c:v>1.2388131074554996</c:v>
                </c:pt>
                <c:pt idx="3">
                  <c:v>1.6225027014648694</c:v>
                </c:pt>
                <c:pt idx="4">
                  <c:v>1.699172447896975</c:v>
                </c:pt>
                <c:pt idx="5">
                  <c:v>1.7816350685860607</c:v>
                </c:pt>
                <c:pt idx="6">
                  <c:v>3.8431999257202443</c:v>
                </c:pt>
                <c:pt idx="7">
                  <c:v>4.3471759239670131</c:v>
                </c:pt>
                <c:pt idx="8">
                  <c:v>4.2228004977294162</c:v>
                </c:pt>
                <c:pt idx="9">
                  <c:v>4.434749745991776</c:v>
                </c:pt>
                <c:pt idx="10">
                  <c:v>4.9532078791046139</c:v>
                </c:pt>
                <c:pt idx="11">
                  <c:v>1.7669826297365234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20-4F97-B076-67179EF6D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445280"/>
        <c:axId val="1735437600"/>
      </c:scatterChart>
      <c:valAx>
        <c:axId val="173544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437600"/>
        <c:crosses val="autoZero"/>
        <c:crossBetween val="midCat"/>
      </c:valAx>
      <c:valAx>
        <c:axId val="173543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445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'C5'!$C$28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2977690288713911E-2"/>
                  <c:y val="-0.369780528878976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'C5'!$B$29:$B$41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4.5</c:v>
                </c:pt>
                <c:pt idx="3">
                  <c:v>6.5</c:v>
                </c:pt>
                <c:pt idx="4">
                  <c:v>9</c:v>
                </c:pt>
                <c:pt idx="5">
                  <c:v>22</c:v>
                </c:pt>
                <c:pt idx="6">
                  <c:v>26</c:v>
                </c:pt>
                <c:pt idx="7">
                  <c:v>29</c:v>
                </c:pt>
                <c:pt idx="8">
                  <c:v>32.5</c:v>
                </c:pt>
                <c:pt idx="9">
                  <c:v>47</c:v>
                </c:pt>
                <c:pt idx="10">
                  <c:v>50</c:v>
                </c:pt>
                <c:pt idx="11">
                  <c:v>54</c:v>
                </c:pt>
                <c:pt idx="12">
                  <c:v>73</c:v>
                </c:pt>
              </c:numCache>
            </c:numRef>
          </c:xVal>
          <c:yVal>
            <c:numRef>
              <c:f>'C5'!$C$29:$C$41</c:f>
              <c:numCache>
                <c:formatCode>0.00</c:formatCode>
                <c:ptCount val="13"/>
                <c:pt idx="0">
                  <c:v>15.696018904807328</c:v>
                </c:pt>
                <c:pt idx="1">
                  <c:v>15.158030169959025</c:v>
                </c:pt>
                <c:pt idx="2">
                  <c:v>13.742879154397182</c:v>
                </c:pt>
                <c:pt idx="3">
                  <c:v>13.949219221050926</c:v>
                </c:pt>
                <c:pt idx="4">
                  <c:v>13.681527183225473</c:v>
                </c:pt>
                <c:pt idx="5">
                  <c:v>11.12962527162631</c:v>
                </c:pt>
                <c:pt idx="6">
                  <c:v>9.6299704870016321</c:v>
                </c:pt>
                <c:pt idx="7">
                  <c:v>9.990270061379567</c:v>
                </c:pt>
                <c:pt idx="8">
                  <c:v>9.2028212131116298</c:v>
                </c:pt>
                <c:pt idx="9">
                  <c:v>6.4350292777855689</c:v>
                </c:pt>
                <c:pt idx="10">
                  <c:v>5.9473953324883961</c:v>
                </c:pt>
                <c:pt idx="11">
                  <c:v>5.7019867578256109</c:v>
                </c:pt>
                <c:pt idx="12">
                  <c:v>1.9959703605117614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29-4B99-880E-7F77916FAAF3}"/>
            </c:ext>
          </c:extLst>
        </c:ser>
        <c:ser>
          <c:idx val="1"/>
          <c:order val="1"/>
          <c:tx>
            <c:strRef>
              <c:f>'C5'!$D$28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31334208223972"/>
                  <c:y val="-0.213395111738200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'C5'!$B$29:$B$41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4.5</c:v>
                </c:pt>
                <c:pt idx="3">
                  <c:v>6.5</c:v>
                </c:pt>
                <c:pt idx="4">
                  <c:v>9</c:v>
                </c:pt>
                <c:pt idx="5">
                  <c:v>22</c:v>
                </c:pt>
                <c:pt idx="6">
                  <c:v>26</c:v>
                </c:pt>
                <c:pt idx="7">
                  <c:v>29</c:v>
                </c:pt>
                <c:pt idx="8">
                  <c:v>32.5</c:v>
                </c:pt>
                <c:pt idx="9">
                  <c:v>47</c:v>
                </c:pt>
                <c:pt idx="10">
                  <c:v>50</c:v>
                </c:pt>
                <c:pt idx="11">
                  <c:v>54</c:v>
                </c:pt>
                <c:pt idx="12">
                  <c:v>73</c:v>
                </c:pt>
              </c:numCache>
            </c:numRef>
          </c:xVal>
          <c:yVal>
            <c:numRef>
              <c:f>'C5'!$D$29:$D$41</c:f>
              <c:numCache>
                <c:formatCode>0.00</c:formatCode>
                <c:ptCount val="13"/>
                <c:pt idx="0">
                  <c:v>15.815742123575966</c:v>
                </c:pt>
                <c:pt idx="1">
                  <c:v>15.097732890347542</c:v>
                </c:pt>
                <c:pt idx="2">
                  <c:v>13.140429134949729</c:v>
                </c:pt>
                <c:pt idx="3">
                  <c:v>13.23419102654657</c:v>
                </c:pt>
                <c:pt idx="4">
                  <c:v>12.81296743833766</c:v>
                </c:pt>
                <c:pt idx="5">
                  <c:v>9.4249199849593523</c:v>
                </c:pt>
                <c:pt idx="6">
                  <c:v>7.6717029690362022</c:v>
                </c:pt>
                <c:pt idx="7">
                  <c:v>7.9880865346471843</c:v>
                </c:pt>
                <c:pt idx="8">
                  <c:v>7.2222471196838933</c:v>
                </c:pt>
                <c:pt idx="9">
                  <c:v>4.4333685946873338</c:v>
                </c:pt>
                <c:pt idx="10">
                  <c:v>3.8347249273311141</c:v>
                </c:pt>
                <c:pt idx="11">
                  <c:v>3.5034014111475025</c:v>
                </c:pt>
                <c:pt idx="12">
                  <c:v>0.59710824075630231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29-4B99-880E-7F77916FAAF3}"/>
            </c:ext>
          </c:extLst>
        </c:ser>
        <c:ser>
          <c:idx val="2"/>
          <c:order val="2"/>
          <c:tx>
            <c:strRef>
              <c:f>'C5'!$E$28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'C5'!$B$29:$B$41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4.5</c:v>
                </c:pt>
                <c:pt idx="3">
                  <c:v>6.5</c:v>
                </c:pt>
                <c:pt idx="4">
                  <c:v>9</c:v>
                </c:pt>
                <c:pt idx="5">
                  <c:v>22</c:v>
                </c:pt>
                <c:pt idx="6">
                  <c:v>26</c:v>
                </c:pt>
                <c:pt idx="7">
                  <c:v>29</c:v>
                </c:pt>
                <c:pt idx="8">
                  <c:v>32.5</c:v>
                </c:pt>
                <c:pt idx="9">
                  <c:v>47</c:v>
                </c:pt>
                <c:pt idx="10">
                  <c:v>50</c:v>
                </c:pt>
                <c:pt idx="11">
                  <c:v>54</c:v>
                </c:pt>
                <c:pt idx="12">
                  <c:v>73</c:v>
                </c:pt>
              </c:numCache>
            </c:numRef>
          </c:xVal>
          <c:yVal>
            <c:numRef>
              <c:f>'C5'!$E$29:$E$41</c:f>
              <c:numCache>
                <c:formatCode>0.00</c:formatCode>
                <c:ptCount val="13"/>
                <c:pt idx="0">
                  <c:v>-0.11972321876863649</c:v>
                </c:pt>
                <c:pt idx="1">
                  <c:v>6.0297279611481923E-2</c:v>
                </c:pt>
                <c:pt idx="2">
                  <c:v>0.6024500194474528</c:v>
                </c:pt>
                <c:pt idx="3">
                  <c:v>0.71502819450435606</c:v>
                </c:pt>
                <c:pt idx="4">
                  <c:v>0.86855974488781396</c:v>
                </c:pt>
                <c:pt idx="5">
                  <c:v>1.7047052866669576</c:v>
                </c:pt>
                <c:pt idx="6">
                  <c:v>1.9582675179654305</c:v>
                </c:pt>
                <c:pt idx="7">
                  <c:v>2.0021835267323826</c:v>
                </c:pt>
                <c:pt idx="8">
                  <c:v>1.9805740934277365</c:v>
                </c:pt>
                <c:pt idx="9">
                  <c:v>2.0016606830982355</c:v>
                </c:pt>
                <c:pt idx="10">
                  <c:v>2.1126704051572811</c:v>
                </c:pt>
                <c:pt idx="11">
                  <c:v>2.1985853466781089</c:v>
                </c:pt>
                <c:pt idx="12">
                  <c:v>1.3988621197554592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29-4B99-880E-7F77916FA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474080"/>
        <c:axId val="1735469760"/>
      </c:scatterChart>
      <c:valAx>
        <c:axId val="173547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469760"/>
        <c:crosses val="autoZero"/>
        <c:crossBetween val="midCat"/>
      </c:valAx>
      <c:valAx>
        <c:axId val="173546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474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'C5'!$C$88</c:f>
              <c:strCache>
                <c:ptCount val="1"/>
                <c:pt idx="0">
                  <c:v>ppm CO2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'C5'!$B$89:$B$101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  <c:pt idx="6">
                  <c:v>22.5</c:v>
                </c:pt>
                <c:pt idx="7">
                  <c:v>24.5</c:v>
                </c:pt>
                <c:pt idx="8">
                  <c:v>26.5</c:v>
                </c:pt>
                <c:pt idx="9">
                  <c:v>29</c:v>
                </c:pt>
                <c:pt idx="10">
                  <c:v>30.5</c:v>
                </c:pt>
                <c:pt idx="11">
                  <c:v>56</c:v>
                </c:pt>
                <c:pt idx="12">
                  <c:v>72</c:v>
                </c:pt>
              </c:numCache>
            </c:numRef>
          </c:xVal>
          <c:yVal>
            <c:numRef>
              <c:f>'C5'!$C$89:$C$101</c:f>
              <c:numCache>
                <c:formatCode>0.00</c:formatCode>
                <c:ptCount val="13"/>
                <c:pt idx="0">
                  <c:v>129.85300000000001</c:v>
                </c:pt>
                <c:pt idx="1">
                  <c:v>531.375</c:v>
                </c:pt>
                <c:pt idx="2">
                  <c:v>736.33600000000001</c:v>
                </c:pt>
                <c:pt idx="3">
                  <c:v>1081.6279999999999</c:v>
                </c:pt>
                <c:pt idx="4">
                  <c:v>1201.7570000000001</c:v>
                </c:pt>
                <c:pt idx="5">
                  <c:v>1455.682</c:v>
                </c:pt>
                <c:pt idx="6">
                  <c:v>2778.605</c:v>
                </c:pt>
                <c:pt idx="7">
                  <c:v>2663.2269999999999</c:v>
                </c:pt>
                <c:pt idx="8">
                  <c:v>2522.2089999999998</c:v>
                </c:pt>
                <c:pt idx="9">
                  <c:v>2545.1410000000001</c:v>
                </c:pt>
                <c:pt idx="10">
                  <c:v>2598.1559999999999</c:v>
                </c:pt>
                <c:pt idx="11">
                  <c:v>2602.8139999999999</c:v>
                </c:pt>
                <c:pt idx="12">
                  <c:v>1590.0820000000001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82-4EC3-B8DF-B44010981F4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6944444444444443"/>
                  <c:y val="9.594998541848935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'C5'!$B$89:$B$94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</c:numCache>
            </c:numRef>
          </c:xVal>
          <c:yVal>
            <c:numRef>
              <c:f>'C5'!$C$89:$C$94</c:f>
              <c:numCache>
                <c:formatCode>0.00</c:formatCode>
                <c:ptCount val="6"/>
                <c:pt idx="0">
                  <c:v>129.85300000000001</c:v>
                </c:pt>
                <c:pt idx="1">
                  <c:v>531.375</c:v>
                </c:pt>
                <c:pt idx="2">
                  <c:v>736.33600000000001</c:v>
                </c:pt>
                <c:pt idx="3">
                  <c:v>1081.6279999999999</c:v>
                </c:pt>
                <c:pt idx="4">
                  <c:v>1201.7570000000001</c:v>
                </c:pt>
                <c:pt idx="5">
                  <c:v>1455.682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82-4EC3-B8DF-B44010981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514880"/>
        <c:axId val="1735520160"/>
      </c:scatterChart>
      <c:valAx>
        <c:axId val="173551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520160"/>
        <c:crosses val="autoZero"/>
        <c:crossBetween val="midCat"/>
      </c:valAx>
      <c:valAx>
        <c:axId val="173552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514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'C1'!$E$79</c:f>
              <c:strCache>
                <c:ptCount val="1"/>
                <c:pt idx="0">
                  <c:v>lnCt/C0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9201662292213469E-3"/>
                  <c:y val="-0.409725867599883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'C1'!$B$80:$B$87</c:f>
              <c:numCache>
                <c:formatCode>General</c:formatCode>
                <c:ptCount val="8"/>
                <c:pt idx="0">
                  <c:v>0</c:v>
                </c:pt>
                <c:pt idx="1">
                  <c:v>7</c:v>
                </c:pt>
                <c:pt idx="2">
                  <c:v>11</c:v>
                </c:pt>
                <c:pt idx="3">
                  <c:v>22</c:v>
                </c:pt>
                <c:pt idx="4">
                  <c:v>27</c:v>
                </c:pt>
                <c:pt idx="5">
                  <c:v>31</c:v>
                </c:pt>
                <c:pt idx="6">
                  <c:v>35</c:v>
                </c:pt>
                <c:pt idx="7">
                  <c:v>41</c:v>
                </c:pt>
              </c:numCache>
            </c:numRef>
          </c:xVal>
          <c:yVal>
            <c:numRef>
              <c:f>'C1'!$E$80:$E$87</c:f>
              <c:numCache>
                <c:formatCode>0.000</c:formatCode>
                <c:ptCount val="8"/>
                <c:pt idx="0">
                  <c:v>0</c:v>
                </c:pt>
                <c:pt idx="1">
                  <c:v>-0.15467704479927571</c:v>
                </c:pt>
                <c:pt idx="2">
                  <c:v>-0.20885319252959311</c:v>
                </c:pt>
                <c:pt idx="3">
                  <c:v>-0.41300211567936929</c:v>
                </c:pt>
                <c:pt idx="4">
                  <c:v>-0.49878541764990914</c:v>
                </c:pt>
                <c:pt idx="5">
                  <c:v>-0.547572293952441</c:v>
                </c:pt>
                <c:pt idx="6">
                  <c:v>-0.5946429545612758</c:v>
                </c:pt>
                <c:pt idx="7">
                  <c:v>-0.66524381649629449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D3-44F2-9C6A-D2BD8A42BB8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8188800770128491"/>
                  <c:y val="0.169021890680630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'C1'!$G$81:$G$85</c:f>
              <c:numCache>
                <c:formatCode>General</c:formatCode>
                <c:ptCount val="5"/>
                <c:pt idx="0">
                  <c:v>0</c:v>
                </c:pt>
                <c:pt idx="1">
                  <c:v>8</c:v>
                </c:pt>
                <c:pt idx="2">
                  <c:v>21</c:v>
                </c:pt>
                <c:pt idx="3">
                  <c:v>32</c:v>
                </c:pt>
                <c:pt idx="4">
                  <c:v>48</c:v>
                </c:pt>
              </c:numCache>
            </c:numRef>
          </c:xVal>
          <c:yVal>
            <c:numRef>
              <c:f>'C1'!$I$81:$I$85</c:f>
              <c:numCache>
                <c:formatCode>General</c:formatCode>
                <c:ptCount val="5"/>
                <c:pt idx="0">
                  <c:v>0</c:v>
                </c:pt>
                <c:pt idx="1">
                  <c:v>-5.8357941261212007E-2</c:v>
                </c:pt>
                <c:pt idx="2">
                  <c:v>-0.11192297131937046</c:v>
                </c:pt>
                <c:pt idx="3">
                  <c:v>-7.7677785737342783E-2</c:v>
                </c:pt>
                <c:pt idx="4">
                  <c:v>-0.15707112414490379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AD-481A-BE90-082F3AD1E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0028175"/>
        <c:axId val="770030575"/>
      </c:scatterChart>
      <c:valAx>
        <c:axId val="770028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0030575"/>
        <c:crosses val="autoZero"/>
        <c:crossBetween val="midCat"/>
      </c:valAx>
      <c:valAx>
        <c:axId val="77003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0028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'C5'!$D$108</c:f>
              <c:strCache>
                <c:ptCount val="1"/>
                <c:pt idx="0">
                  <c:v>lnCt/Co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498884514435695"/>
                  <c:y val="-0.12730162486914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'C5'!$B$109:$B$115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24</c:v>
                </c:pt>
                <c:pt idx="3">
                  <c:v>26</c:v>
                </c:pt>
                <c:pt idx="4">
                  <c:v>30.5</c:v>
                </c:pt>
                <c:pt idx="5">
                  <c:v>51.5</c:v>
                </c:pt>
                <c:pt idx="6">
                  <c:v>53.5</c:v>
                </c:pt>
              </c:numCache>
            </c:numRef>
          </c:xVal>
          <c:yVal>
            <c:numRef>
              <c:f>'C5'!$D$109:$D$115</c:f>
              <c:numCache>
                <c:formatCode>General</c:formatCode>
                <c:ptCount val="7"/>
                <c:pt idx="0">
                  <c:v>0</c:v>
                </c:pt>
                <c:pt idx="1">
                  <c:v>-5.0212479351110686E-2</c:v>
                </c:pt>
                <c:pt idx="2">
                  <c:v>-1.1719429656912301E-2</c:v>
                </c:pt>
                <c:pt idx="6">
                  <c:v>-0.1242177197293987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A1-4C64-954F-6BECB3CFA344}"/>
            </c:ext>
          </c:extLst>
        </c:ser>
        <c:ser>
          <c:idx val="1"/>
          <c:order val="1"/>
          <c:tx>
            <c:v>P2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3548643919510063"/>
                  <c:y val="-9.29031905693869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'C5'!$F$109:$F$115</c:f>
              <c:numCache>
                <c:formatCode>General</c:formatCode>
                <c:ptCount val="7"/>
                <c:pt idx="0">
                  <c:v>0</c:v>
                </c:pt>
                <c:pt idx="1">
                  <c:v>9</c:v>
                </c:pt>
                <c:pt idx="2">
                  <c:v>22</c:v>
                </c:pt>
                <c:pt idx="3">
                  <c:v>32.5</c:v>
                </c:pt>
                <c:pt idx="4">
                  <c:v>47</c:v>
                </c:pt>
                <c:pt idx="5">
                  <c:v>54</c:v>
                </c:pt>
                <c:pt idx="6">
                  <c:v>73</c:v>
                </c:pt>
              </c:numCache>
            </c:numRef>
          </c:xVal>
          <c:yVal>
            <c:numRef>
              <c:f>'C5'!$H$109:$H$115</c:f>
              <c:numCache>
                <c:formatCode>General</c:formatCode>
                <c:ptCount val="7"/>
                <c:pt idx="0">
                  <c:v>0</c:v>
                </c:pt>
                <c:pt idx="1">
                  <c:v>-4.948418345792939E-2</c:v>
                </c:pt>
                <c:pt idx="2">
                  <c:v>-9.4438645708786823E-2</c:v>
                </c:pt>
                <c:pt idx="3">
                  <c:v>-0.12444782258143119</c:v>
                </c:pt>
                <c:pt idx="4">
                  <c:v>-0.14821513141047957</c:v>
                </c:pt>
                <c:pt idx="5">
                  <c:v>-0.15875293101092147</c:v>
                </c:pt>
                <c:pt idx="6">
                  <c:v>-0.18748939607605394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A1-4C64-954F-6BECB3CFA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494240"/>
        <c:axId val="1735502880"/>
      </c:scatterChart>
      <c:valAx>
        <c:axId val="173549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502880"/>
        <c:crosses val="autoZero"/>
        <c:crossBetween val="midCat"/>
      </c:valAx>
      <c:valAx>
        <c:axId val="173550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494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03149606299212E-2"/>
          <c:y val="4.6796076633013911E-2"/>
          <c:w val="0.85847462817147857"/>
          <c:h val="0.923955873008110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'C6'!$C$8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'C6'!$B$9:$B$20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  <c:pt idx="6">
                  <c:v>29</c:v>
                </c:pt>
                <c:pt idx="7">
                  <c:v>31</c:v>
                </c:pt>
                <c:pt idx="8">
                  <c:v>50</c:v>
                </c:pt>
                <c:pt idx="9">
                  <c:v>53</c:v>
                </c:pt>
                <c:pt idx="10">
                  <c:v>55</c:v>
                </c:pt>
                <c:pt idx="11">
                  <c:v>73</c:v>
                </c:pt>
              </c:numCache>
            </c:numRef>
          </c:xVal>
          <c:yVal>
            <c:numRef>
              <c:f>'C6'!$C$9:$C$20</c:f>
              <c:numCache>
                <c:formatCode>0.00</c:formatCode>
                <c:ptCount val="12"/>
                <c:pt idx="0">
                  <c:v>11.976924494510248</c:v>
                </c:pt>
                <c:pt idx="1">
                  <c:v>13.346026932373052</c:v>
                </c:pt>
                <c:pt idx="2">
                  <c:v>12.557614476568409</c:v>
                </c:pt>
                <c:pt idx="3">
                  <c:v>12.418788047172075</c:v>
                </c:pt>
                <c:pt idx="4">
                  <c:v>12.042193862497516</c:v>
                </c:pt>
                <c:pt idx="5">
                  <c:v>8.9222153796567429</c:v>
                </c:pt>
                <c:pt idx="6">
                  <c:v>8.0571382089786745</c:v>
                </c:pt>
                <c:pt idx="7">
                  <c:v>7.3842421571411077</c:v>
                </c:pt>
                <c:pt idx="8">
                  <c:v>3.2567330891046371</c:v>
                </c:pt>
                <c:pt idx="9">
                  <c:v>2.5392882922471758</c:v>
                </c:pt>
                <c:pt idx="10">
                  <c:v>2.1088213986947779</c:v>
                </c:pt>
                <c:pt idx="11">
                  <c:v>5.0506030135217657E-2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6F-4204-82D2-8DEAAAF512F2}"/>
            </c:ext>
          </c:extLst>
        </c:ser>
        <c:ser>
          <c:idx val="1"/>
          <c:order val="1"/>
          <c:tx>
            <c:strRef>
              <c:f>'C6'!$D$8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'C6'!$B$9:$B$20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  <c:pt idx="6">
                  <c:v>29</c:v>
                </c:pt>
                <c:pt idx="7">
                  <c:v>31</c:v>
                </c:pt>
                <c:pt idx="8">
                  <c:v>50</c:v>
                </c:pt>
                <c:pt idx="9">
                  <c:v>53</c:v>
                </c:pt>
                <c:pt idx="10">
                  <c:v>55</c:v>
                </c:pt>
                <c:pt idx="11">
                  <c:v>73</c:v>
                </c:pt>
              </c:numCache>
            </c:numRef>
          </c:xVal>
          <c:yVal>
            <c:numRef>
              <c:f>'C6'!$D$9:$D$20</c:f>
              <c:numCache>
                <c:formatCode>0.00</c:formatCode>
                <c:ptCount val="12"/>
                <c:pt idx="0">
                  <c:v>11.925873446086218</c:v>
                </c:pt>
                <c:pt idx="1">
                  <c:v>12.950721628102325</c:v>
                </c:pt>
                <c:pt idx="2">
                  <c:v>11.793890742620608</c:v>
                </c:pt>
                <c:pt idx="3">
                  <c:v>11.602481753402435</c:v>
                </c:pt>
                <c:pt idx="4">
                  <c:v>11.031893536596455</c:v>
                </c:pt>
                <c:pt idx="5">
                  <c:v>5.9850782348515494</c:v>
                </c:pt>
                <c:pt idx="6">
                  <c:v>4.7936146807082576</c:v>
                </c:pt>
                <c:pt idx="7">
                  <c:v>4.0667746592854135</c:v>
                </c:pt>
                <c:pt idx="8">
                  <c:v>0.35362994587609248</c:v>
                </c:pt>
                <c:pt idx="9">
                  <c:v>9.3432402432782419E-2</c:v>
                </c:pt>
                <c:pt idx="10">
                  <c:v>-1.8986409640462398E-2</c:v>
                </c:pt>
                <c:pt idx="11">
                  <c:v>-8.3247719967080358E-2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6F-4204-82D2-8DEAAAF512F2}"/>
            </c:ext>
          </c:extLst>
        </c:ser>
        <c:ser>
          <c:idx val="2"/>
          <c:order val="2"/>
          <c:tx>
            <c:strRef>
              <c:f>'C6'!$E$8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'C6'!$B$9:$B$20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  <c:pt idx="6">
                  <c:v>29</c:v>
                </c:pt>
                <c:pt idx="7">
                  <c:v>31</c:v>
                </c:pt>
                <c:pt idx="8">
                  <c:v>50</c:v>
                </c:pt>
                <c:pt idx="9">
                  <c:v>53</c:v>
                </c:pt>
                <c:pt idx="10">
                  <c:v>55</c:v>
                </c:pt>
                <c:pt idx="11">
                  <c:v>73</c:v>
                </c:pt>
              </c:numCache>
            </c:numRef>
          </c:xVal>
          <c:yVal>
            <c:numRef>
              <c:f>'C6'!$E$9:$E$20</c:f>
              <c:numCache>
                <c:formatCode>0.00</c:formatCode>
                <c:ptCount val="12"/>
                <c:pt idx="0">
                  <c:v>5.1051048424031471E-2</c:v>
                </c:pt>
                <c:pt idx="1">
                  <c:v>0.39530530427072613</c:v>
                </c:pt>
                <c:pt idx="2">
                  <c:v>0.7637237339477998</c:v>
                </c:pt>
                <c:pt idx="3">
                  <c:v>0.81630629376964159</c:v>
                </c:pt>
                <c:pt idx="4">
                  <c:v>1.0103003259010619</c:v>
                </c:pt>
                <c:pt idx="5">
                  <c:v>2.9371371448051944</c:v>
                </c:pt>
                <c:pt idx="6">
                  <c:v>3.263523528270416</c:v>
                </c:pt>
                <c:pt idx="7">
                  <c:v>3.3174674978556937</c:v>
                </c:pt>
                <c:pt idx="8">
                  <c:v>2.9031031432285448</c:v>
                </c:pt>
                <c:pt idx="9">
                  <c:v>2.4458558898143936</c:v>
                </c:pt>
                <c:pt idx="10">
                  <c:v>2.1278078083352403</c:v>
                </c:pt>
                <c:pt idx="11">
                  <c:v>0.13375375010229804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6F-4204-82D2-8DEAAAF512F2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4023403324584424E-2"/>
                  <c:y val="-0.271235017802272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'C6'!$B$9:$B$19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  <c:pt idx="6">
                  <c:v>29</c:v>
                </c:pt>
                <c:pt idx="7">
                  <c:v>31</c:v>
                </c:pt>
                <c:pt idx="8">
                  <c:v>50</c:v>
                </c:pt>
                <c:pt idx="9">
                  <c:v>53</c:v>
                </c:pt>
                <c:pt idx="10">
                  <c:v>55</c:v>
                </c:pt>
              </c:numCache>
            </c:numRef>
          </c:xVal>
          <c:yVal>
            <c:numRef>
              <c:f>'C6'!$C$9:$C$19</c:f>
              <c:numCache>
                <c:formatCode>0.00</c:formatCode>
                <c:ptCount val="11"/>
                <c:pt idx="0">
                  <c:v>11.976924494510248</c:v>
                </c:pt>
                <c:pt idx="1">
                  <c:v>13.346026932373052</c:v>
                </c:pt>
                <c:pt idx="2">
                  <c:v>12.557614476568409</c:v>
                </c:pt>
                <c:pt idx="3">
                  <c:v>12.418788047172075</c:v>
                </c:pt>
                <c:pt idx="4">
                  <c:v>12.042193862497516</c:v>
                </c:pt>
                <c:pt idx="5">
                  <c:v>8.9222153796567429</c:v>
                </c:pt>
                <c:pt idx="6">
                  <c:v>8.0571382089786745</c:v>
                </c:pt>
                <c:pt idx="7">
                  <c:v>7.3842421571411077</c:v>
                </c:pt>
                <c:pt idx="8">
                  <c:v>3.2567330891046371</c:v>
                </c:pt>
                <c:pt idx="9">
                  <c:v>2.5392882922471758</c:v>
                </c:pt>
                <c:pt idx="10">
                  <c:v>2.1088213986947779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6F-4204-82D2-8DEAAAF512F2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676640419947507"/>
                  <c:y val="-0.29094564587127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'C6'!$B$9:$B$17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  <c:pt idx="6">
                  <c:v>29</c:v>
                </c:pt>
                <c:pt idx="7">
                  <c:v>31</c:v>
                </c:pt>
                <c:pt idx="8">
                  <c:v>50</c:v>
                </c:pt>
              </c:numCache>
            </c:numRef>
          </c:xVal>
          <c:yVal>
            <c:numRef>
              <c:f>'C6'!$D$9:$D$17</c:f>
              <c:numCache>
                <c:formatCode>0.00</c:formatCode>
                <c:ptCount val="9"/>
                <c:pt idx="0">
                  <c:v>11.925873446086218</c:v>
                </c:pt>
                <c:pt idx="1">
                  <c:v>12.950721628102325</c:v>
                </c:pt>
                <c:pt idx="2">
                  <c:v>11.793890742620608</c:v>
                </c:pt>
                <c:pt idx="3">
                  <c:v>11.602481753402435</c:v>
                </c:pt>
                <c:pt idx="4">
                  <c:v>11.031893536596455</c:v>
                </c:pt>
                <c:pt idx="5">
                  <c:v>5.9850782348515494</c:v>
                </c:pt>
                <c:pt idx="6">
                  <c:v>4.7936146807082576</c:v>
                </c:pt>
                <c:pt idx="7">
                  <c:v>4.0667746592854135</c:v>
                </c:pt>
                <c:pt idx="8">
                  <c:v>0.35362994587609248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F6F-4204-82D2-8DEAAAF5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8406240"/>
        <c:axId val="1198406720"/>
      </c:scatterChart>
      <c:valAx>
        <c:axId val="119840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8406720"/>
        <c:crosses val="autoZero"/>
        <c:crossBetween val="midCat"/>
      </c:valAx>
      <c:valAx>
        <c:axId val="119840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8406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26235520559930003"/>
          <c:y val="0.12842257024687362"/>
          <c:w val="0.55306736657917765"/>
          <c:h val="7.17899382070704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79613380250325E-2"/>
          <c:y val="4.6983472714272549E-2"/>
          <c:w val="0.86059970932582397"/>
          <c:h val="0.898024003610698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'C6'!$C$24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2148992785935459E-2"/>
                  <c:y val="-0.414998590832135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'C6'!$B$25:$B$40</c:f>
              <c:numCache>
                <c:formatCode>0</c:formatCode>
                <c:ptCount val="16"/>
                <c:pt idx="0">
                  <c:v>0</c:v>
                </c:pt>
                <c:pt idx="1">
                  <c:v>2.5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30.5</c:v>
                </c:pt>
                <c:pt idx="9">
                  <c:v>49.5</c:v>
                </c:pt>
                <c:pt idx="10">
                  <c:v>53.5</c:v>
                </c:pt>
                <c:pt idx="11">
                  <c:v>56.5</c:v>
                </c:pt>
                <c:pt idx="12">
                  <c:v>72</c:v>
                </c:pt>
                <c:pt idx="13">
                  <c:v>76</c:v>
                </c:pt>
                <c:pt idx="14">
                  <c:v>103</c:v>
                </c:pt>
                <c:pt idx="15">
                  <c:v>118</c:v>
                </c:pt>
              </c:numCache>
            </c:numRef>
          </c:xVal>
          <c:yVal>
            <c:numRef>
              <c:f>'C6'!$C$25:$C$40</c:f>
              <c:numCache>
                <c:formatCode>0.00</c:formatCode>
                <c:ptCount val="16"/>
                <c:pt idx="0">
                  <c:v>14.777176139790347</c:v>
                </c:pt>
                <c:pt idx="1">
                  <c:v>14.225064723792038</c:v>
                </c:pt>
                <c:pt idx="2">
                  <c:v>14.143430005547005</c:v>
                </c:pt>
                <c:pt idx="3">
                  <c:v>13.289637520469135</c:v>
                </c:pt>
                <c:pt idx="4">
                  <c:v>13.184064749872661</c:v>
                </c:pt>
                <c:pt idx="5">
                  <c:v>11.577449402345527</c:v>
                </c:pt>
                <c:pt idx="6">
                  <c:v>11.606911451769522</c:v>
                </c:pt>
                <c:pt idx="7">
                  <c:v>11.673201977603133</c:v>
                </c:pt>
                <c:pt idx="8">
                  <c:v>11.473103698851602</c:v>
                </c:pt>
                <c:pt idx="9">
                  <c:v>8.9918276767626182</c:v>
                </c:pt>
                <c:pt idx="10">
                  <c:v>8.5747518124884756</c:v>
                </c:pt>
                <c:pt idx="11">
                  <c:v>8.4016610831039937</c:v>
                </c:pt>
                <c:pt idx="12">
                  <c:v>7.1553450513583936</c:v>
                </c:pt>
                <c:pt idx="13">
                  <c:v>5.8258593699340286</c:v>
                </c:pt>
                <c:pt idx="14">
                  <c:v>1.6013978830118631</c:v>
                </c:pt>
                <c:pt idx="15">
                  <c:v>0.7083223757359538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E2-4488-A361-0FD2C2FD8EAD}"/>
            </c:ext>
          </c:extLst>
        </c:ser>
        <c:ser>
          <c:idx val="1"/>
          <c:order val="1"/>
          <c:tx>
            <c:strRef>
              <c:f>'C6'!$D$24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66476953101157"/>
                  <c:y val="-0.208882735036756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'C6'!$B$25:$B$40</c:f>
              <c:numCache>
                <c:formatCode>0</c:formatCode>
                <c:ptCount val="16"/>
                <c:pt idx="0">
                  <c:v>0</c:v>
                </c:pt>
                <c:pt idx="1">
                  <c:v>2.5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30.5</c:v>
                </c:pt>
                <c:pt idx="9">
                  <c:v>49.5</c:v>
                </c:pt>
                <c:pt idx="10">
                  <c:v>53.5</c:v>
                </c:pt>
                <c:pt idx="11">
                  <c:v>56.5</c:v>
                </c:pt>
                <c:pt idx="12">
                  <c:v>72</c:v>
                </c:pt>
                <c:pt idx="13">
                  <c:v>76</c:v>
                </c:pt>
                <c:pt idx="14">
                  <c:v>103</c:v>
                </c:pt>
                <c:pt idx="15">
                  <c:v>118</c:v>
                </c:pt>
              </c:numCache>
            </c:numRef>
          </c:xVal>
          <c:yVal>
            <c:numRef>
              <c:f>'C6'!$D$25:$D$40</c:f>
              <c:numCache>
                <c:formatCode>0.00</c:formatCode>
                <c:ptCount val="16"/>
                <c:pt idx="0">
                  <c:v>14.585673957547334</c:v>
                </c:pt>
                <c:pt idx="1">
                  <c:v>14.016857778199865</c:v>
                </c:pt>
                <c:pt idx="2">
                  <c:v>13.884419875855283</c:v>
                </c:pt>
                <c:pt idx="3">
                  <c:v>12.96966356472557</c:v>
                </c:pt>
                <c:pt idx="4">
                  <c:v>12.723736233362787</c:v>
                </c:pt>
                <c:pt idx="5">
                  <c:v>10.615633191898942</c:v>
                </c:pt>
                <c:pt idx="6">
                  <c:v>10.639584396849379</c:v>
                </c:pt>
                <c:pt idx="7">
                  <c:v>10.587391535544324</c:v>
                </c:pt>
                <c:pt idx="8">
                  <c:v>10.332873654785471</c:v>
                </c:pt>
                <c:pt idx="9">
                  <c:v>7.6423573748702092</c:v>
                </c:pt>
                <c:pt idx="10">
                  <c:v>7.2078878660257955</c:v>
                </c:pt>
                <c:pt idx="11">
                  <c:v>6.9467957138523948</c:v>
                </c:pt>
                <c:pt idx="12">
                  <c:v>5.4695404292575409</c:v>
                </c:pt>
                <c:pt idx="13">
                  <c:v>4.2640489537834867</c:v>
                </c:pt>
                <c:pt idx="14">
                  <c:v>0.5484804190064162</c:v>
                </c:pt>
                <c:pt idx="15">
                  <c:v>2.7904129550225858E-2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E2-4488-A361-0FD2C2FD8EAD}"/>
            </c:ext>
          </c:extLst>
        </c:ser>
        <c:ser>
          <c:idx val="2"/>
          <c:order val="2"/>
          <c:tx>
            <c:strRef>
              <c:f>'C6'!$E$24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'C6'!$B$25:$B$40</c:f>
              <c:numCache>
                <c:formatCode>0</c:formatCode>
                <c:ptCount val="16"/>
                <c:pt idx="0">
                  <c:v>0</c:v>
                </c:pt>
                <c:pt idx="1">
                  <c:v>2.5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30.5</c:v>
                </c:pt>
                <c:pt idx="9">
                  <c:v>49.5</c:v>
                </c:pt>
                <c:pt idx="10">
                  <c:v>53.5</c:v>
                </c:pt>
                <c:pt idx="11">
                  <c:v>56.5</c:v>
                </c:pt>
                <c:pt idx="12">
                  <c:v>72</c:v>
                </c:pt>
                <c:pt idx="13">
                  <c:v>76</c:v>
                </c:pt>
                <c:pt idx="14">
                  <c:v>103</c:v>
                </c:pt>
                <c:pt idx="15">
                  <c:v>118</c:v>
                </c:pt>
              </c:numCache>
            </c:numRef>
          </c:xVal>
          <c:yVal>
            <c:numRef>
              <c:f>'C6'!$E$25:$E$40</c:f>
              <c:numCache>
                <c:formatCode>0.00</c:formatCode>
                <c:ptCount val="16"/>
                <c:pt idx="0">
                  <c:v>0.19150218224301188</c:v>
                </c:pt>
                <c:pt idx="1">
                  <c:v>0.20820694559217362</c:v>
                </c:pt>
                <c:pt idx="2">
                  <c:v>0.25901012969172299</c:v>
                </c:pt>
                <c:pt idx="3">
                  <c:v>0.31997395574356474</c:v>
                </c:pt>
                <c:pt idx="4">
                  <c:v>0.46032851650987455</c:v>
                </c:pt>
                <c:pt idx="5">
                  <c:v>0.96181621044658561</c:v>
                </c:pt>
                <c:pt idx="6">
                  <c:v>0.96732705492014159</c:v>
                </c:pt>
                <c:pt idx="7">
                  <c:v>1.0858104420588093</c:v>
                </c:pt>
                <c:pt idx="8">
                  <c:v>1.1402300440661299</c:v>
                </c:pt>
                <c:pt idx="9">
                  <c:v>1.3494703018924095</c:v>
                </c:pt>
                <c:pt idx="10">
                  <c:v>1.3668639464626784</c:v>
                </c:pt>
                <c:pt idx="11">
                  <c:v>1.4548653692515994</c:v>
                </c:pt>
                <c:pt idx="12">
                  <c:v>1.6858046221008525</c:v>
                </c:pt>
                <c:pt idx="13">
                  <c:v>1.5618104161505422</c:v>
                </c:pt>
                <c:pt idx="14">
                  <c:v>1.0529174640054471</c:v>
                </c:pt>
                <c:pt idx="15">
                  <c:v>0.68041824618572788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E2-4488-A361-0FD2C2FD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983632"/>
        <c:axId val="1155984112"/>
      </c:scatterChart>
      <c:valAx>
        <c:axId val="115598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5984112"/>
        <c:crosses val="autoZero"/>
        <c:crossBetween val="midCat"/>
      </c:valAx>
      <c:valAx>
        <c:axId val="115598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5983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126141374549018"/>
          <c:y val="0.13347476580571782"/>
          <c:w val="0.52142855964512014"/>
          <c:h val="7.20774228438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'C6'!$D$89</c:f>
              <c:strCache>
                <c:ptCount val="1"/>
                <c:pt idx="0">
                  <c:v>LnCt/Co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049846894138232"/>
                  <c:y val="-9.538245869555314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'C6'!$B$90:$B$96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24</c:v>
                </c:pt>
                <c:pt idx="3">
                  <c:v>31</c:v>
                </c:pt>
                <c:pt idx="4">
                  <c:v>50</c:v>
                </c:pt>
                <c:pt idx="5">
                  <c:v>55</c:v>
                </c:pt>
                <c:pt idx="6">
                  <c:v>73</c:v>
                </c:pt>
              </c:numCache>
            </c:numRef>
          </c:xVal>
          <c:yVal>
            <c:numRef>
              <c:f>'C6'!$D$90:$D$96</c:f>
              <c:numCache>
                <c:formatCode>General</c:formatCode>
                <c:ptCount val="7"/>
                <c:pt idx="0">
                  <c:v>0</c:v>
                </c:pt>
                <c:pt idx="1">
                  <c:v>-3.4046580716089785E-2</c:v>
                </c:pt>
                <c:pt idx="2">
                  <c:v>-7.4490064754973953E-2</c:v>
                </c:pt>
                <c:pt idx="3">
                  <c:v>-3.4573658037606973E-2</c:v>
                </c:pt>
                <c:pt idx="4">
                  <c:v>-9.8795313923342037E-2</c:v>
                </c:pt>
                <c:pt idx="5">
                  <c:v>-9.3296139380394771E-2</c:v>
                </c:pt>
                <c:pt idx="6">
                  <c:v>-8.5911847920361814E-2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E2-4CB3-B4B8-AB68D531CAD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565398075240594"/>
                  <c:y val="-0.363138682809157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'C6'!$F$90:$F$95</c:f>
              <c:numCache>
                <c:formatCode>General</c:formatCode>
                <c:ptCount val="6"/>
                <c:pt idx="0">
                  <c:v>0</c:v>
                </c:pt>
                <c:pt idx="1">
                  <c:v>24</c:v>
                </c:pt>
                <c:pt idx="2">
                  <c:v>49.5</c:v>
                </c:pt>
                <c:pt idx="3">
                  <c:v>72</c:v>
                </c:pt>
                <c:pt idx="4">
                  <c:v>103</c:v>
                </c:pt>
                <c:pt idx="5">
                  <c:v>118</c:v>
                </c:pt>
              </c:numCache>
            </c:numRef>
          </c:xVal>
          <c:yVal>
            <c:numRef>
              <c:f>'C6'!$H$90:$H$95</c:f>
              <c:numCache>
                <c:formatCode>0.000</c:formatCode>
                <c:ptCount val="6"/>
                <c:pt idx="0">
                  <c:v>0</c:v>
                </c:pt>
                <c:pt idx="1">
                  <c:v>-1.1279931237960337E-2</c:v>
                </c:pt>
                <c:pt idx="2">
                  <c:v>-5.4428901635402212E-2</c:v>
                </c:pt>
                <c:pt idx="3">
                  <c:v>-7.2830326602535758E-2</c:v>
                </c:pt>
                <c:pt idx="4">
                  <c:v>-5.9956734652551677E-2</c:v>
                </c:pt>
                <c:pt idx="5">
                  <c:v>-0.10482469889090708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E2-4CB3-B4B8-AB68D531C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7503104"/>
        <c:axId val="1327503584"/>
      </c:scatterChart>
      <c:valAx>
        <c:axId val="1327503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7503584"/>
        <c:crosses val="autoZero"/>
        <c:crossBetween val="midCat"/>
      </c:valAx>
      <c:valAx>
        <c:axId val="132750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7503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'C6'!$C$108</c:f>
              <c:strCache>
                <c:ptCount val="1"/>
                <c:pt idx="0">
                  <c:v>ppm CO2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'C6'!$B$109:$B$119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24</c:v>
                </c:pt>
                <c:pt idx="5">
                  <c:v>29</c:v>
                </c:pt>
                <c:pt idx="6">
                  <c:v>31</c:v>
                </c:pt>
                <c:pt idx="7">
                  <c:v>50</c:v>
                </c:pt>
                <c:pt idx="8">
                  <c:v>53</c:v>
                </c:pt>
                <c:pt idx="9">
                  <c:v>55</c:v>
                </c:pt>
                <c:pt idx="10">
                  <c:v>73</c:v>
                </c:pt>
              </c:numCache>
            </c:numRef>
          </c:xVal>
          <c:yVal>
            <c:numRef>
              <c:f>'C6'!$C$109:$C$119</c:f>
              <c:numCache>
                <c:formatCode>0.00</c:formatCode>
                <c:ptCount val="11"/>
                <c:pt idx="0">
                  <c:v>605.476</c:v>
                </c:pt>
                <c:pt idx="1">
                  <c:v>1002.535</c:v>
                </c:pt>
                <c:pt idx="2">
                  <c:v>1247.829</c:v>
                </c:pt>
                <c:pt idx="3">
                  <c:v>1620.973</c:v>
                </c:pt>
                <c:pt idx="4">
                  <c:v>3369.4560000000001</c:v>
                </c:pt>
                <c:pt idx="5">
                  <c:v>3387.4949999999999</c:v>
                </c:pt>
                <c:pt idx="6">
                  <c:v>3271.357</c:v>
                </c:pt>
                <c:pt idx="7">
                  <c:v>3201.886</c:v>
                </c:pt>
                <c:pt idx="8">
                  <c:v>3234.855</c:v>
                </c:pt>
                <c:pt idx="9">
                  <c:v>3086.1120000000001</c:v>
                </c:pt>
                <c:pt idx="10">
                  <c:v>2674.1779999999999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03-4DE4-928D-C23D6ADCF32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3055555555555555"/>
                  <c:y val="-5.18079286331983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'C6'!$B$109:$B$112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</c:numCache>
            </c:numRef>
          </c:xVal>
          <c:yVal>
            <c:numRef>
              <c:f>'C6'!$C$109:$C$112</c:f>
              <c:numCache>
                <c:formatCode>0.00</c:formatCode>
                <c:ptCount val="4"/>
                <c:pt idx="0">
                  <c:v>605.476</c:v>
                </c:pt>
                <c:pt idx="1">
                  <c:v>1002.535</c:v>
                </c:pt>
                <c:pt idx="2">
                  <c:v>1247.829</c:v>
                </c:pt>
                <c:pt idx="3">
                  <c:v>1620.973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03-4DE4-928D-C23D6ADCF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413424"/>
        <c:axId val="1739411024"/>
      </c:scatterChart>
      <c:valAx>
        <c:axId val="173941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411024"/>
        <c:crosses val="autoZero"/>
        <c:crossBetween val="midCat"/>
      </c:valAx>
      <c:valAx>
        <c:axId val="173941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41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07401315789477E-2"/>
          <c:y val="3.9612876992234231E-2"/>
          <c:w val="0.86687517329602748"/>
          <c:h val="0.917622796374216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'C7'!$C$8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5773916427203066E-2"/>
                  <c:y val="-0.369232845738610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'C7'!$B$9:$B$29</c:f>
              <c:numCache>
                <c:formatCode>General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23</c:v>
                </c:pt>
                <c:pt idx="6">
                  <c:v>25</c:v>
                </c:pt>
                <c:pt idx="7">
                  <c:v>27</c:v>
                </c:pt>
                <c:pt idx="8">
                  <c:v>30</c:v>
                </c:pt>
                <c:pt idx="9">
                  <c:v>32</c:v>
                </c:pt>
                <c:pt idx="10">
                  <c:v>47</c:v>
                </c:pt>
                <c:pt idx="11">
                  <c:v>49</c:v>
                </c:pt>
                <c:pt idx="12">
                  <c:v>52</c:v>
                </c:pt>
                <c:pt idx="13">
                  <c:v>54</c:v>
                </c:pt>
                <c:pt idx="14">
                  <c:v>56</c:v>
                </c:pt>
                <c:pt idx="15">
                  <c:v>58</c:v>
                </c:pt>
                <c:pt idx="16">
                  <c:v>71</c:v>
                </c:pt>
                <c:pt idx="17">
                  <c:v>73</c:v>
                </c:pt>
                <c:pt idx="18">
                  <c:v>76</c:v>
                </c:pt>
                <c:pt idx="19">
                  <c:v>78</c:v>
                </c:pt>
                <c:pt idx="20">
                  <c:v>97</c:v>
                </c:pt>
              </c:numCache>
            </c:numRef>
          </c:xVal>
          <c:yVal>
            <c:numRef>
              <c:f>'C7'!$C$9:$C$29</c:f>
              <c:numCache>
                <c:formatCode>0.00</c:formatCode>
                <c:ptCount val="21"/>
                <c:pt idx="0">
                  <c:v>30.395938931029843</c:v>
                </c:pt>
                <c:pt idx="1">
                  <c:v>24.206120041627404</c:v>
                </c:pt>
                <c:pt idx="2">
                  <c:v>23.61794648363718</c:v>
                </c:pt>
                <c:pt idx="3">
                  <c:v>26.898411035758677</c:v>
                </c:pt>
                <c:pt idx="4">
                  <c:v>26.278729242039066</c:v>
                </c:pt>
                <c:pt idx="5">
                  <c:v>20.064401164700893</c:v>
                </c:pt>
                <c:pt idx="6">
                  <c:v>20.771608617815005</c:v>
                </c:pt>
                <c:pt idx="7">
                  <c:v>21.314268540771405</c:v>
                </c:pt>
                <c:pt idx="8">
                  <c:v>17.666196427870652</c:v>
                </c:pt>
                <c:pt idx="9">
                  <c:v>17.911267439464712</c:v>
                </c:pt>
                <c:pt idx="10">
                  <c:v>14.123153332483422</c:v>
                </c:pt>
                <c:pt idx="11">
                  <c:v>14.543276706254638</c:v>
                </c:pt>
                <c:pt idx="12">
                  <c:v>13.538481385166349</c:v>
                </c:pt>
                <c:pt idx="13">
                  <c:v>11.815975344026748</c:v>
                </c:pt>
                <c:pt idx="14">
                  <c:v>11.654927859459955</c:v>
                </c:pt>
                <c:pt idx="15">
                  <c:v>11.122771203440758</c:v>
                </c:pt>
                <c:pt idx="16">
                  <c:v>6.8970282777929093</c:v>
                </c:pt>
                <c:pt idx="17">
                  <c:v>6.0217706404597875</c:v>
                </c:pt>
                <c:pt idx="18">
                  <c:v>4.9399529269142128</c:v>
                </c:pt>
                <c:pt idx="19">
                  <c:v>5.8992351346627601</c:v>
                </c:pt>
                <c:pt idx="20">
                  <c:v>2.1951453372498539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BD-4DEC-BBC3-A62BE5F5F35E}"/>
            </c:ext>
          </c:extLst>
        </c:ser>
        <c:ser>
          <c:idx val="1"/>
          <c:order val="1"/>
          <c:tx>
            <c:strRef>
              <c:f>'C7'!$D$8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'C7'!$B$9:$B$29</c:f>
              <c:numCache>
                <c:formatCode>General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23</c:v>
                </c:pt>
                <c:pt idx="6">
                  <c:v>25</c:v>
                </c:pt>
                <c:pt idx="7">
                  <c:v>27</c:v>
                </c:pt>
                <c:pt idx="8">
                  <c:v>30</c:v>
                </c:pt>
                <c:pt idx="9">
                  <c:v>32</c:v>
                </c:pt>
                <c:pt idx="10">
                  <c:v>47</c:v>
                </c:pt>
                <c:pt idx="11">
                  <c:v>49</c:v>
                </c:pt>
                <c:pt idx="12">
                  <c:v>52</c:v>
                </c:pt>
                <c:pt idx="13">
                  <c:v>54</c:v>
                </c:pt>
                <c:pt idx="14">
                  <c:v>56</c:v>
                </c:pt>
                <c:pt idx="15">
                  <c:v>58</c:v>
                </c:pt>
                <c:pt idx="16">
                  <c:v>71</c:v>
                </c:pt>
                <c:pt idx="17">
                  <c:v>73</c:v>
                </c:pt>
                <c:pt idx="18">
                  <c:v>76</c:v>
                </c:pt>
                <c:pt idx="19">
                  <c:v>78</c:v>
                </c:pt>
                <c:pt idx="20">
                  <c:v>97</c:v>
                </c:pt>
              </c:numCache>
            </c:numRef>
          </c:xVal>
          <c:yVal>
            <c:numRef>
              <c:f>'C7'!$D$9:$D$29</c:f>
              <c:numCache>
                <c:formatCode>0.00</c:formatCode>
                <c:ptCount val="21"/>
                <c:pt idx="0">
                  <c:v>29.465176611487887</c:v>
                </c:pt>
                <c:pt idx="1">
                  <c:v>23.430754557099569</c:v>
                </c:pt>
                <c:pt idx="2">
                  <c:v>22.868480431410422</c:v>
                </c:pt>
                <c:pt idx="3">
                  <c:v>24.209721793987281</c:v>
                </c:pt>
                <c:pt idx="4">
                  <c:v>23.489679398591413</c:v>
                </c:pt>
                <c:pt idx="5">
                  <c:v>16.009514456971075</c:v>
                </c:pt>
                <c:pt idx="6">
                  <c:v>15.981824131598076</c:v>
                </c:pt>
                <c:pt idx="7">
                  <c:v>15.687607291532835</c:v>
                </c:pt>
                <c:pt idx="8">
                  <c:v>11.722266529924735</c:v>
                </c:pt>
                <c:pt idx="9">
                  <c:v>12.315361856536546</c:v>
                </c:pt>
                <c:pt idx="10">
                  <c:v>7.1043953055891924</c:v>
                </c:pt>
                <c:pt idx="11">
                  <c:v>6.4464530610725399</c:v>
                </c:pt>
                <c:pt idx="12">
                  <c:v>4.9447113274238159</c:v>
                </c:pt>
                <c:pt idx="13">
                  <c:v>4.2258100970084049</c:v>
                </c:pt>
                <c:pt idx="14">
                  <c:v>3.5176363211564681</c:v>
                </c:pt>
                <c:pt idx="15">
                  <c:v>2.8462697944055697</c:v>
                </c:pt>
                <c:pt idx="16">
                  <c:v>-1.1819896584369918</c:v>
                </c:pt>
                <c:pt idx="17">
                  <c:v>-0.89824565003179979</c:v>
                </c:pt>
                <c:pt idx="18">
                  <c:v>-0.85343612881924114</c:v>
                </c:pt>
                <c:pt idx="19">
                  <c:v>0.57203658397167234</c:v>
                </c:pt>
                <c:pt idx="20">
                  <c:v>-1.210635853452626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BD-4DEC-BBC3-A62BE5F5F35E}"/>
            </c:ext>
          </c:extLst>
        </c:ser>
        <c:ser>
          <c:idx val="2"/>
          <c:order val="2"/>
          <c:tx>
            <c:strRef>
              <c:f>'C7'!$E$8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'C7'!$B$9:$B$29</c:f>
              <c:numCache>
                <c:formatCode>General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23</c:v>
                </c:pt>
                <c:pt idx="6">
                  <c:v>25</c:v>
                </c:pt>
                <c:pt idx="7">
                  <c:v>27</c:v>
                </c:pt>
                <c:pt idx="8">
                  <c:v>30</c:v>
                </c:pt>
                <c:pt idx="9">
                  <c:v>32</c:v>
                </c:pt>
                <c:pt idx="10">
                  <c:v>47</c:v>
                </c:pt>
                <c:pt idx="11">
                  <c:v>49</c:v>
                </c:pt>
                <c:pt idx="12">
                  <c:v>52</c:v>
                </c:pt>
                <c:pt idx="13">
                  <c:v>54</c:v>
                </c:pt>
                <c:pt idx="14">
                  <c:v>56</c:v>
                </c:pt>
                <c:pt idx="15">
                  <c:v>58</c:v>
                </c:pt>
                <c:pt idx="16">
                  <c:v>71</c:v>
                </c:pt>
                <c:pt idx="17">
                  <c:v>73</c:v>
                </c:pt>
                <c:pt idx="18">
                  <c:v>76</c:v>
                </c:pt>
                <c:pt idx="19">
                  <c:v>78</c:v>
                </c:pt>
                <c:pt idx="20">
                  <c:v>97</c:v>
                </c:pt>
              </c:numCache>
            </c:numRef>
          </c:xVal>
          <c:yVal>
            <c:numRef>
              <c:f>'C7'!$E$9:$E$29</c:f>
              <c:numCache>
                <c:formatCode>0.00</c:formatCode>
                <c:ptCount val="21"/>
                <c:pt idx="0">
                  <c:v>0.93076231954195543</c:v>
                </c:pt>
                <c:pt idx="1">
                  <c:v>0.77536548452783383</c:v>
                </c:pt>
                <c:pt idx="2">
                  <c:v>0.74946605222675811</c:v>
                </c:pt>
                <c:pt idx="3">
                  <c:v>2.6886892417713972</c:v>
                </c:pt>
                <c:pt idx="4">
                  <c:v>2.7890498434476516</c:v>
                </c:pt>
                <c:pt idx="5">
                  <c:v>4.0548867077298176</c:v>
                </c:pt>
                <c:pt idx="6">
                  <c:v>4.7897844862169308</c:v>
                </c:pt>
                <c:pt idx="7">
                  <c:v>5.6266612492385697</c:v>
                </c:pt>
                <c:pt idx="8">
                  <c:v>5.9439298979459165</c:v>
                </c:pt>
                <c:pt idx="9">
                  <c:v>5.5959055829281672</c:v>
                </c:pt>
                <c:pt idx="10">
                  <c:v>7.0187580268942309</c:v>
                </c:pt>
                <c:pt idx="11">
                  <c:v>8.0968236451820967</c:v>
                </c:pt>
                <c:pt idx="12">
                  <c:v>8.5937700577425336</c:v>
                </c:pt>
                <c:pt idx="13">
                  <c:v>7.5901652470183434</c:v>
                </c:pt>
                <c:pt idx="14">
                  <c:v>8.1372915383034865</c:v>
                </c:pt>
                <c:pt idx="15">
                  <c:v>8.2765014090351894</c:v>
                </c:pt>
                <c:pt idx="16">
                  <c:v>8.0790179362299011</c:v>
                </c:pt>
                <c:pt idx="17">
                  <c:v>6.9200162904915876</c:v>
                </c:pt>
                <c:pt idx="18">
                  <c:v>5.7933890557334538</c:v>
                </c:pt>
                <c:pt idx="19">
                  <c:v>5.3271985506910884</c:v>
                </c:pt>
                <c:pt idx="20">
                  <c:v>3.4057811907024802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BD-4DEC-BBC3-A62BE5F5F35E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919380324914297"/>
                  <c:y val="-0.139277117452889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'C7'!$B$9:$B$24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23</c:v>
                </c:pt>
                <c:pt idx="6">
                  <c:v>25</c:v>
                </c:pt>
                <c:pt idx="7">
                  <c:v>27</c:v>
                </c:pt>
                <c:pt idx="8">
                  <c:v>30</c:v>
                </c:pt>
                <c:pt idx="9">
                  <c:v>32</c:v>
                </c:pt>
                <c:pt idx="10">
                  <c:v>47</c:v>
                </c:pt>
                <c:pt idx="11">
                  <c:v>49</c:v>
                </c:pt>
                <c:pt idx="12">
                  <c:v>52</c:v>
                </c:pt>
                <c:pt idx="13">
                  <c:v>54</c:v>
                </c:pt>
                <c:pt idx="14">
                  <c:v>56</c:v>
                </c:pt>
                <c:pt idx="15">
                  <c:v>58</c:v>
                </c:pt>
              </c:numCache>
            </c:numRef>
          </c:xVal>
          <c:yVal>
            <c:numRef>
              <c:f>'C7'!$D$9:$D$24</c:f>
              <c:numCache>
                <c:formatCode>0.00</c:formatCode>
                <c:ptCount val="16"/>
                <c:pt idx="0">
                  <c:v>29.465176611487887</c:v>
                </c:pt>
                <c:pt idx="1">
                  <c:v>23.430754557099569</c:v>
                </c:pt>
                <c:pt idx="2">
                  <c:v>22.868480431410422</c:v>
                </c:pt>
                <c:pt idx="3">
                  <c:v>24.209721793987281</c:v>
                </c:pt>
                <c:pt idx="4">
                  <c:v>23.489679398591413</c:v>
                </c:pt>
                <c:pt idx="5">
                  <c:v>16.009514456971075</c:v>
                </c:pt>
                <c:pt idx="6">
                  <c:v>15.981824131598076</c:v>
                </c:pt>
                <c:pt idx="7">
                  <c:v>15.687607291532835</c:v>
                </c:pt>
                <c:pt idx="8">
                  <c:v>11.722266529924735</c:v>
                </c:pt>
                <c:pt idx="9">
                  <c:v>12.315361856536546</c:v>
                </c:pt>
                <c:pt idx="10">
                  <c:v>7.1043953055891924</c:v>
                </c:pt>
                <c:pt idx="11">
                  <c:v>6.4464530610725399</c:v>
                </c:pt>
                <c:pt idx="12">
                  <c:v>4.9447113274238159</c:v>
                </c:pt>
                <c:pt idx="13">
                  <c:v>4.2258100970084049</c:v>
                </c:pt>
                <c:pt idx="14">
                  <c:v>3.5176363211564681</c:v>
                </c:pt>
                <c:pt idx="15">
                  <c:v>2.8462697944055697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1BD-4DEC-BBC3-A62BE5F5F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791008"/>
        <c:axId val="1127798688"/>
      </c:scatterChart>
      <c:valAx>
        <c:axId val="112779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7798688"/>
        <c:crosses val="autoZero"/>
        <c:crossBetween val="midCat"/>
      </c:valAx>
      <c:valAx>
        <c:axId val="112779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7791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2855272610405317"/>
          <c:y val="0.14337110970782035"/>
          <c:w val="0.49795510687638639"/>
          <c:h val="6.07701798118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03149606299212E-2"/>
          <c:y val="4.4920899665617443E-2"/>
          <c:w val="0.85214129483814527"/>
          <c:h val="0.84892943881673788"/>
        </c:manualLayout>
      </c:layout>
      <c:scatterChart>
        <c:scatterStyle val="lineMarker"/>
        <c:varyColors val="0"/>
        <c:ser>
          <c:idx val="0"/>
          <c:order val="0"/>
          <c:tx>
            <c:strRef>
              <c:f>'C7'!$C$35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7040026246719158E-2"/>
                  <c:y val="-0.3039482480366801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'C7'!$B$36:$B$51</c:f>
              <c:numCache>
                <c:formatCode>General</c:formatCode>
                <c:ptCount val="16"/>
                <c:pt idx="0">
                  <c:v>0</c:v>
                </c:pt>
                <c:pt idx="1">
                  <c:v>2.5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25.5</c:v>
                </c:pt>
                <c:pt idx="7">
                  <c:v>28</c:v>
                </c:pt>
                <c:pt idx="8">
                  <c:v>54</c:v>
                </c:pt>
                <c:pt idx="9">
                  <c:v>57</c:v>
                </c:pt>
                <c:pt idx="10">
                  <c:v>75.5</c:v>
                </c:pt>
                <c:pt idx="11">
                  <c:v>78.5</c:v>
                </c:pt>
                <c:pt idx="12" formatCode="0">
                  <c:v>98</c:v>
                </c:pt>
                <c:pt idx="13" formatCode="0">
                  <c:v>102</c:v>
                </c:pt>
                <c:pt idx="14" formatCode="0">
                  <c:v>106</c:v>
                </c:pt>
                <c:pt idx="15" formatCode="0">
                  <c:v>120</c:v>
                </c:pt>
              </c:numCache>
            </c:numRef>
          </c:xVal>
          <c:yVal>
            <c:numRef>
              <c:f>'C7'!$C$36:$C$51</c:f>
              <c:numCache>
                <c:formatCode>0.00</c:formatCode>
                <c:ptCount val="16"/>
                <c:pt idx="0">
                  <c:v>24.720335363071893</c:v>
                </c:pt>
                <c:pt idx="1">
                  <c:v>23.910825848516314</c:v>
                </c:pt>
                <c:pt idx="2">
                  <c:v>23.873654878429807</c:v>
                </c:pt>
                <c:pt idx="3">
                  <c:v>22.593651705197466</c:v>
                </c:pt>
                <c:pt idx="4">
                  <c:v>22.80325599746504</c:v>
                </c:pt>
                <c:pt idx="5">
                  <c:v>22.940239942019346</c:v>
                </c:pt>
                <c:pt idx="6">
                  <c:v>20.402949917796381</c:v>
                </c:pt>
                <c:pt idx="7">
                  <c:v>20.175103146037589</c:v>
                </c:pt>
                <c:pt idx="8">
                  <c:v>16.958403643736702</c:v>
                </c:pt>
                <c:pt idx="9">
                  <c:v>15.560002831580755</c:v>
                </c:pt>
                <c:pt idx="10">
                  <c:v>14.164011264163522</c:v>
                </c:pt>
                <c:pt idx="11">
                  <c:v>13.949931898264293</c:v>
                </c:pt>
                <c:pt idx="12">
                  <c:v>12.416612970446989</c:v>
                </c:pt>
                <c:pt idx="13">
                  <c:v>10.710845889158511</c:v>
                </c:pt>
                <c:pt idx="14">
                  <c:v>10.486293693101823</c:v>
                </c:pt>
                <c:pt idx="15">
                  <c:v>8.702984980104576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FB-4ED3-8613-DD0BB54D453B}"/>
            </c:ext>
          </c:extLst>
        </c:ser>
        <c:ser>
          <c:idx val="1"/>
          <c:order val="1"/>
          <c:tx>
            <c:strRef>
              <c:f>'C7'!$D$35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240441819772527"/>
                  <c:y val="-3.84602646185051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'C7'!$B$36:$B$51</c:f>
              <c:numCache>
                <c:formatCode>General</c:formatCode>
                <c:ptCount val="16"/>
                <c:pt idx="0">
                  <c:v>0</c:v>
                </c:pt>
                <c:pt idx="1">
                  <c:v>2.5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25.5</c:v>
                </c:pt>
                <c:pt idx="7">
                  <c:v>28</c:v>
                </c:pt>
                <c:pt idx="8">
                  <c:v>54</c:v>
                </c:pt>
                <c:pt idx="9">
                  <c:v>57</c:v>
                </c:pt>
                <c:pt idx="10">
                  <c:v>75.5</c:v>
                </c:pt>
                <c:pt idx="11">
                  <c:v>78.5</c:v>
                </c:pt>
                <c:pt idx="12" formatCode="0">
                  <c:v>98</c:v>
                </c:pt>
                <c:pt idx="13" formatCode="0">
                  <c:v>102</c:v>
                </c:pt>
                <c:pt idx="14" formatCode="0">
                  <c:v>106</c:v>
                </c:pt>
                <c:pt idx="15" formatCode="0">
                  <c:v>120</c:v>
                </c:pt>
              </c:numCache>
            </c:numRef>
          </c:xVal>
          <c:yVal>
            <c:numRef>
              <c:f>'C7'!$D$36:$D$51</c:f>
              <c:numCache>
                <c:formatCode>0.00</c:formatCode>
                <c:ptCount val="16"/>
                <c:pt idx="0">
                  <c:v>24.526694785113687</c:v>
                </c:pt>
                <c:pt idx="1">
                  <c:v>23.694901922750322</c:v>
                </c:pt>
                <c:pt idx="2">
                  <c:v>23.565315500647358</c:v>
                </c:pt>
                <c:pt idx="3">
                  <c:v>22.148675651059815</c:v>
                </c:pt>
                <c:pt idx="4">
                  <c:v>22.377281262525038</c:v>
                </c:pt>
                <c:pt idx="5">
                  <c:v>22.402502977458482</c:v>
                </c:pt>
                <c:pt idx="6">
                  <c:v>19.527680643158227</c:v>
                </c:pt>
                <c:pt idx="7">
                  <c:v>19.27945066709448</c:v>
                </c:pt>
                <c:pt idx="8">
                  <c:v>15.898821691285978</c:v>
                </c:pt>
                <c:pt idx="9">
                  <c:v>14.455335970164185</c:v>
                </c:pt>
                <c:pt idx="10">
                  <c:v>12.915452700877681</c:v>
                </c:pt>
                <c:pt idx="11">
                  <c:v>12.661988759995564</c:v>
                </c:pt>
                <c:pt idx="12">
                  <c:v>11.083412232619242</c:v>
                </c:pt>
                <c:pt idx="13">
                  <c:v>9.5128324253243921</c:v>
                </c:pt>
                <c:pt idx="14">
                  <c:v>9.3372716467292598</c:v>
                </c:pt>
                <c:pt idx="15">
                  <c:v>7.6269947822423383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FB-4ED3-8613-DD0BB54D453B}"/>
            </c:ext>
          </c:extLst>
        </c:ser>
        <c:ser>
          <c:idx val="2"/>
          <c:order val="2"/>
          <c:tx>
            <c:strRef>
              <c:f>'C7'!$E$35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'C7'!$B$36:$B$51</c:f>
              <c:numCache>
                <c:formatCode>General</c:formatCode>
                <c:ptCount val="16"/>
                <c:pt idx="0">
                  <c:v>0</c:v>
                </c:pt>
                <c:pt idx="1">
                  <c:v>2.5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25.5</c:v>
                </c:pt>
                <c:pt idx="7">
                  <c:v>28</c:v>
                </c:pt>
                <c:pt idx="8">
                  <c:v>54</c:v>
                </c:pt>
                <c:pt idx="9">
                  <c:v>57</c:v>
                </c:pt>
                <c:pt idx="10">
                  <c:v>75.5</c:v>
                </c:pt>
                <c:pt idx="11">
                  <c:v>78.5</c:v>
                </c:pt>
                <c:pt idx="12" formatCode="0">
                  <c:v>98</c:v>
                </c:pt>
                <c:pt idx="13" formatCode="0">
                  <c:v>102</c:v>
                </c:pt>
                <c:pt idx="14" formatCode="0">
                  <c:v>106</c:v>
                </c:pt>
                <c:pt idx="15" formatCode="0">
                  <c:v>120</c:v>
                </c:pt>
              </c:numCache>
            </c:numRef>
          </c:xVal>
          <c:yVal>
            <c:numRef>
              <c:f>'C7'!$E$36:$E$51</c:f>
              <c:numCache>
                <c:formatCode>0.00</c:formatCode>
                <c:ptCount val="16"/>
                <c:pt idx="0">
                  <c:v>0.19364057795820433</c:v>
                </c:pt>
                <c:pt idx="1">
                  <c:v>0.21592392576599112</c:v>
                </c:pt>
                <c:pt idx="2">
                  <c:v>0.30833937778244835</c:v>
                </c:pt>
                <c:pt idx="3">
                  <c:v>0.44497605413765196</c:v>
                </c:pt>
                <c:pt idx="4">
                  <c:v>0.42597473494000154</c:v>
                </c:pt>
                <c:pt idx="5">
                  <c:v>0.53773696456086673</c:v>
                </c:pt>
                <c:pt idx="6">
                  <c:v>0.87526927463815229</c:v>
                </c:pt>
                <c:pt idx="7">
                  <c:v>0.8956524789431114</c:v>
                </c:pt>
                <c:pt idx="8">
                  <c:v>1.0595819524507217</c:v>
                </c:pt>
                <c:pt idx="9">
                  <c:v>1.1046668614165707</c:v>
                </c:pt>
                <c:pt idx="10">
                  <c:v>1.2485585632858403</c:v>
                </c:pt>
                <c:pt idx="11">
                  <c:v>1.2879431382687281</c:v>
                </c:pt>
                <c:pt idx="12">
                  <c:v>1.3332007378277475</c:v>
                </c:pt>
                <c:pt idx="13">
                  <c:v>1.1980134638341189</c:v>
                </c:pt>
                <c:pt idx="14">
                  <c:v>1.1490220463725636</c:v>
                </c:pt>
                <c:pt idx="15">
                  <c:v>1.0759901978622382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FB-4ED3-8613-DD0BB54D4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253856"/>
        <c:axId val="1173254336"/>
      </c:scatterChart>
      <c:valAx>
        <c:axId val="117325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254336"/>
        <c:crosses val="autoZero"/>
        <c:crossBetween val="midCat"/>
      </c:valAx>
      <c:valAx>
        <c:axId val="11732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253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20124409448818897"/>
          <c:y val="7.3505962067724806E-2"/>
          <c:w val="0.55306736657917765"/>
          <c:h val="6.89132261341241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'C7'!$D$112</c:f>
              <c:strCache>
                <c:ptCount val="1"/>
                <c:pt idx="0">
                  <c:v>lnCt/Co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'C7'!$B$113:$B$121</c:f>
              <c:numCache>
                <c:formatCode>General</c:formatCode>
                <c:ptCount val="9"/>
                <c:pt idx="0">
                  <c:v>0</c:v>
                </c:pt>
                <c:pt idx="1">
                  <c:v>8</c:v>
                </c:pt>
                <c:pt idx="2">
                  <c:v>23</c:v>
                </c:pt>
                <c:pt idx="3">
                  <c:v>32</c:v>
                </c:pt>
                <c:pt idx="4">
                  <c:v>47</c:v>
                </c:pt>
                <c:pt idx="5">
                  <c:v>58</c:v>
                </c:pt>
                <c:pt idx="6">
                  <c:v>71</c:v>
                </c:pt>
                <c:pt idx="7">
                  <c:v>78</c:v>
                </c:pt>
                <c:pt idx="8">
                  <c:v>97</c:v>
                </c:pt>
              </c:numCache>
            </c:numRef>
          </c:xVal>
          <c:yVal>
            <c:numRef>
              <c:f>'C7'!$D$113:$D$121</c:f>
              <c:numCache>
                <c:formatCode>0.0000</c:formatCode>
                <c:ptCount val="9"/>
                <c:pt idx="0">
                  <c:v>0</c:v>
                </c:pt>
                <c:pt idx="2">
                  <c:v>-4.3666213654996719E-2</c:v>
                </c:pt>
                <c:pt idx="3">
                  <c:v>-3.0065667710614873E-2</c:v>
                </c:pt>
                <c:pt idx="6">
                  <c:v>-0.26376788254045552</c:v>
                </c:pt>
                <c:pt idx="7">
                  <c:v>-0.19886387553251628</c:v>
                </c:pt>
                <c:pt idx="8">
                  <c:v>-0.20125529776346449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65-4720-9ACC-3BD4651DFD1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'C7'!$F$113:$F$118</c:f>
              <c:numCache>
                <c:formatCode>General</c:formatCode>
                <c:ptCount val="6"/>
                <c:pt idx="0">
                  <c:v>0</c:v>
                </c:pt>
                <c:pt idx="1">
                  <c:v>25.5</c:v>
                </c:pt>
                <c:pt idx="2">
                  <c:v>54</c:v>
                </c:pt>
                <c:pt idx="3">
                  <c:v>75.5</c:v>
                </c:pt>
                <c:pt idx="4">
                  <c:v>98</c:v>
                </c:pt>
                <c:pt idx="5">
                  <c:v>120</c:v>
                </c:pt>
              </c:numCache>
            </c:numRef>
          </c:xVal>
          <c:yVal>
            <c:numRef>
              <c:f>'C7'!$H$113:$H$118</c:f>
              <c:numCache>
                <c:formatCode>0.0000</c:formatCode>
                <c:ptCount val="6"/>
                <c:pt idx="0">
                  <c:v>0</c:v>
                </c:pt>
                <c:pt idx="1">
                  <c:v>-3.4313124216357682E-2</c:v>
                </c:pt>
                <c:pt idx="2">
                  <c:v>-5.4195091313600049E-2</c:v>
                </c:pt>
                <c:pt idx="3">
                  <c:v>-8.686028425756849E-2</c:v>
                </c:pt>
                <c:pt idx="4">
                  <c:v>-0.12946387007353163</c:v>
                </c:pt>
                <c:pt idx="5">
                  <c:v>-0.14281884793387672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65-4720-9ACC-3BD4651DF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2551744"/>
        <c:axId val="1332550784"/>
      </c:scatterChart>
      <c:valAx>
        <c:axId val="133255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2550784"/>
        <c:crosses val="autoZero"/>
        <c:crossBetween val="midCat"/>
      </c:valAx>
      <c:valAx>
        <c:axId val="133255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2551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'C7'!$C$134</c:f>
              <c:strCache>
                <c:ptCount val="1"/>
                <c:pt idx="0">
                  <c:v>ppm CO2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'C7'!$B$135:$B$154</c:f>
              <c:numCache>
                <c:formatCode>General</c:formatCode>
                <c:ptCount val="2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23</c:v>
                </c:pt>
                <c:pt idx="6">
                  <c:v>25</c:v>
                </c:pt>
                <c:pt idx="7">
                  <c:v>27</c:v>
                </c:pt>
                <c:pt idx="8">
                  <c:v>30</c:v>
                </c:pt>
                <c:pt idx="9">
                  <c:v>32</c:v>
                </c:pt>
                <c:pt idx="10">
                  <c:v>47</c:v>
                </c:pt>
                <c:pt idx="11">
                  <c:v>49</c:v>
                </c:pt>
                <c:pt idx="12">
                  <c:v>52</c:v>
                </c:pt>
                <c:pt idx="13">
                  <c:v>54</c:v>
                </c:pt>
                <c:pt idx="14">
                  <c:v>56</c:v>
                </c:pt>
                <c:pt idx="15">
                  <c:v>58</c:v>
                </c:pt>
                <c:pt idx="16">
                  <c:v>71</c:v>
                </c:pt>
                <c:pt idx="17">
                  <c:v>73</c:v>
                </c:pt>
                <c:pt idx="18">
                  <c:v>76</c:v>
                </c:pt>
                <c:pt idx="19">
                  <c:v>78</c:v>
                </c:pt>
              </c:numCache>
            </c:numRef>
          </c:xVal>
          <c:yVal>
            <c:numRef>
              <c:f>'C7'!$C$135:$C$154</c:f>
              <c:numCache>
                <c:formatCode>0.00</c:formatCode>
                <c:ptCount val="20"/>
                <c:pt idx="0">
                  <c:v>168.13200000000001</c:v>
                </c:pt>
                <c:pt idx="1">
                  <c:v>387.63099999999997</c:v>
                </c:pt>
                <c:pt idx="2">
                  <c:v>542.11599999999999</c:v>
                </c:pt>
                <c:pt idx="3">
                  <c:v>752.74199999999996</c:v>
                </c:pt>
                <c:pt idx="4">
                  <c:v>923.36300000000006</c:v>
                </c:pt>
                <c:pt idx="5">
                  <c:v>2197.7829999999999</c:v>
                </c:pt>
                <c:pt idx="6">
                  <c:v>2326.3820000000001</c:v>
                </c:pt>
                <c:pt idx="7">
                  <c:v>2339.364</c:v>
                </c:pt>
                <c:pt idx="8">
                  <c:v>2330.1529999999998</c:v>
                </c:pt>
                <c:pt idx="9">
                  <c:v>2838.6840000000002</c:v>
                </c:pt>
                <c:pt idx="10">
                  <c:v>2867.2750000000001</c:v>
                </c:pt>
                <c:pt idx="11">
                  <c:v>3167.24</c:v>
                </c:pt>
                <c:pt idx="12">
                  <c:v>3359.9850000000001</c:v>
                </c:pt>
                <c:pt idx="13">
                  <c:v>3581.8539999999998</c:v>
                </c:pt>
                <c:pt idx="14">
                  <c:v>3710.9189999999999</c:v>
                </c:pt>
                <c:pt idx="15">
                  <c:v>3895.4580000000001</c:v>
                </c:pt>
                <c:pt idx="16">
                  <c:v>3043.2429999999999</c:v>
                </c:pt>
                <c:pt idx="17">
                  <c:v>2866.2860000000001</c:v>
                </c:pt>
                <c:pt idx="18">
                  <c:v>2391.6469999999999</c:v>
                </c:pt>
                <c:pt idx="19">
                  <c:v>2078.8530000000001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20-4C22-B606-F34B5DD0873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5988027421417504"/>
                  <c:y val="-0.195424289935827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'C7'!$B$135:$B$139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'C7'!$C$135:$C$139</c:f>
              <c:numCache>
                <c:formatCode>0.00</c:formatCode>
                <c:ptCount val="5"/>
                <c:pt idx="0">
                  <c:v>168.13200000000001</c:v>
                </c:pt>
                <c:pt idx="1">
                  <c:v>387.63099999999997</c:v>
                </c:pt>
                <c:pt idx="2">
                  <c:v>542.11599999999999</c:v>
                </c:pt>
                <c:pt idx="3">
                  <c:v>752.74199999999996</c:v>
                </c:pt>
                <c:pt idx="4">
                  <c:v>923.36300000000006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20-4C22-B606-F34B5DD08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829248"/>
        <c:axId val="1538829728"/>
      </c:scatterChart>
      <c:valAx>
        <c:axId val="1538829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8829728"/>
        <c:crosses val="autoZero"/>
        <c:crossBetween val="midCat"/>
      </c:valAx>
      <c:valAx>
        <c:axId val="153882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8829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'C8'!$C$8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5136017473214235E-3"/>
                  <c:y val="-0.413521682276521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'C8'!$B$9:$B$26</c:f>
              <c:numCache>
                <c:formatCode>General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20</c:v>
                </c:pt>
                <c:pt idx="4">
                  <c:v>23</c:v>
                </c:pt>
                <c:pt idx="5">
                  <c:v>26</c:v>
                </c:pt>
                <c:pt idx="6">
                  <c:v>29</c:v>
                </c:pt>
                <c:pt idx="7">
                  <c:v>44</c:v>
                </c:pt>
                <c:pt idx="8">
                  <c:v>47</c:v>
                </c:pt>
                <c:pt idx="9">
                  <c:v>50</c:v>
                </c:pt>
                <c:pt idx="10">
                  <c:v>53</c:v>
                </c:pt>
                <c:pt idx="11">
                  <c:v>70</c:v>
                </c:pt>
                <c:pt idx="12">
                  <c:v>73</c:v>
                </c:pt>
                <c:pt idx="13">
                  <c:v>76</c:v>
                </c:pt>
                <c:pt idx="14">
                  <c:v>79</c:v>
                </c:pt>
                <c:pt idx="15">
                  <c:v>92</c:v>
                </c:pt>
                <c:pt idx="16">
                  <c:v>96</c:v>
                </c:pt>
                <c:pt idx="17">
                  <c:v>99</c:v>
                </c:pt>
              </c:numCache>
            </c:numRef>
          </c:xVal>
          <c:yVal>
            <c:numRef>
              <c:f>'C8'!$C$9:$C$26</c:f>
              <c:numCache>
                <c:formatCode>0.00</c:formatCode>
                <c:ptCount val="18"/>
                <c:pt idx="0">
                  <c:v>49.014156859971152</c:v>
                </c:pt>
                <c:pt idx="1">
                  <c:v>40.858862540041649</c:v>
                </c:pt>
                <c:pt idx="2">
                  <c:v>38.920580582579099</c:v>
                </c:pt>
                <c:pt idx="3">
                  <c:v>38.897507855740287</c:v>
                </c:pt>
                <c:pt idx="4">
                  <c:v>35.083573141560336</c:v>
                </c:pt>
                <c:pt idx="5">
                  <c:v>34.137505872071287</c:v>
                </c:pt>
                <c:pt idx="6">
                  <c:v>33.656232328599842</c:v>
                </c:pt>
                <c:pt idx="7">
                  <c:v>32.977174450789796</c:v>
                </c:pt>
                <c:pt idx="8">
                  <c:v>27.630414338296806</c:v>
                </c:pt>
                <c:pt idx="9">
                  <c:v>25.695428344325016</c:v>
                </c:pt>
                <c:pt idx="10">
                  <c:v>25.563573103836038</c:v>
                </c:pt>
                <c:pt idx="11">
                  <c:v>25.316343422715352</c:v>
                </c:pt>
                <c:pt idx="12">
                  <c:v>20.117922297778886</c:v>
                </c:pt>
                <c:pt idx="13">
                  <c:v>18.331273326556772</c:v>
                </c:pt>
                <c:pt idx="14">
                  <c:v>17.194015614517511</c:v>
                </c:pt>
                <c:pt idx="15">
                  <c:v>13.614126727495169</c:v>
                </c:pt>
                <c:pt idx="16">
                  <c:v>12.209860606180333</c:v>
                </c:pt>
                <c:pt idx="17">
                  <c:v>10.884708906283342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D5-4173-8284-F2776CEB12F0}"/>
            </c:ext>
          </c:extLst>
        </c:ser>
        <c:ser>
          <c:idx val="1"/>
          <c:order val="1"/>
          <c:tx>
            <c:strRef>
              <c:f>'C8'!$D$8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3343585211826063"/>
                  <c:y val="-0.166881361173005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'C8'!$B$9:$B$26</c:f>
              <c:numCache>
                <c:formatCode>General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20</c:v>
                </c:pt>
                <c:pt idx="4">
                  <c:v>23</c:v>
                </c:pt>
                <c:pt idx="5">
                  <c:v>26</c:v>
                </c:pt>
                <c:pt idx="6">
                  <c:v>29</c:v>
                </c:pt>
                <c:pt idx="7">
                  <c:v>44</c:v>
                </c:pt>
                <c:pt idx="8">
                  <c:v>47</c:v>
                </c:pt>
                <c:pt idx="9">
                  <c:v>50</c:v>
                </c:pt>
                <c:pt idx="10">
                  <c:v>53</c:v>
                </c:pt>
                <c:pt idx="11">
                  <c:v>70</c:v>
                </c:pt>
                <c:pt idx="12">
                  <c:v>73</c:v>
                </c:pt>
                <c:pt idx="13">
                  <c:v>76</c:v>
                </c:pt>
                <c:pt idx="14">
                  <c:v>79</c:v>
                </c:pt>
                <c:pt idx="15">
                  <c:v>92</c:v>
                </c:pt>
                <c:pt idx="16">
                  <c:v>96</c:v>
                </c:pt>
                <c:pt idx="17">
                  <c:v>99</c:v>
                </c:pt>
              </c:numCache>
            </c:numRef>
          </c:xVal>
          <c:yVal>
            <c:numRef>
              <c:f>'C8'!$D$9:$D$26</c:f>
              <c:numCache>
                <c:formatCode>0.00</c:formatCode>
                <c:ptCount val="18"/>
                <c:pt idx="0">
                  <c:v>46.400801557328663</c:v>
                </c:pt>
                <c:pt idx="1">
                  <c:v>38.581270144285597</c:v>
                </c:pt>
                <c:pt idx="2">
                  <c:v>36.161728022602141</c:v>
                </c:pt>
                <c:pt idx="3">
                  <c:v>34.185633707532936</c:v>
                </c:pt>
                <c:pt idx="4">
                  <c:v>29.37373697185043</c:v>
                </c:pt>
                <c:pt idx="5">
                  <c:v>28.914525941668124</c:v>
                </c:pt>
                <c:pt idx="6">
                  <c:v>27.965049696182891</c:v>
                </c:pt>
                <c:pt idx="7">
                  <c:v>26.047399332566478</c:v>
                </c:pt>
                <c:pt idx="8">
                  <c:v>19.766098780632888</c:v>
                </c:pt>
                <c:pt idx="9">
                  <c:v>18.771249509656624</c:v>
                </c:pt>
                <c:pt idx="10">
                  <c:v>18.294304246186222</c:v>
                </c:pt>
                <c:pt idx="11">
                  <c:v>16.6331392734395</c:v>
                </c:pt>
                <c:pt idx="12">
                  <c:v>10.539350304152917</c:v>
                </c:pt>
                <c:pt idx="13">
                  <c:v>9.6033008545531136</c:v>
                </c:pt>
                <c:pt idx="14">
                  <c:v>8.568637458645691</c:v>
                </c:pt>
                <c:pt idx="15">
                  <c:v>3.6531576363018692</c:v>
                </c:pt>
                <c:pt idx="16">
                  <c:v>2.23210363717806</c:v>
                </c:pt>
                <c:pt idx="17">
                  <c:v>1.9608744316830813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D5-4173-8284-F2776CEB12F0}"/>
            </c:ext>
          </c:extLst>
        </c:ser>
        <c:ser>
          <c:idx val="2"/>
          <c:order val="2"/>
          <c:tx>
            <c:strRef>
              <c:f>'C8'!$E$8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'C8'!$B$9:$B$26</c:f>
              <c:numCache>
                <c:formatCode>General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20</c:v>
                </c:pt>
                <c:pt idx="4">
                  <c:v>23</c:v>
                </c:pt>
                <c:pt idx="5">
                  <c:v>26</c:v>
                </c:pt>
                <c:pt idx="6">
                  <c:v>29</c:v>
                </c:pt>
                <c:pt idx="7">
                  <c:v>44</c:v>
                </c:pt>
                <c:pt idx="8">
                  <c:v>47</c:v>
                </c:pt>
                <c:pt idx="9">
                  <c:v>50</c:v>
                </c:pt>
                <c:pt idx="10">
                  <c:v>53</c:v>
                </c:pt>
                <c:pt idx="11">
                  <c:v>70</c:v>
                </c:pt>
                <c:pt idx="12">
                  <c:v>73</c:v>
                </c:pt>
                <c:pt idx="13">
                  <c:v>76</c:v>
                </c:pt>
                <c:pt idx="14">
                  <c:v>79</c:v>
                </c:pt>
                <c:pt idx="15">
                  <c:v>92</c:v>
                </c:pt>
                <c:pt idx="16">
                  <c:v>96</c:v>
                </c:pt>
                <c:pt idx="17">
                  <c:v>99</c:v>
                </c:pt>
              </c:numCache>
            </c:numRef>
          </c:xVal>
          <c:yVal>
            <c:numRef>
              <c:f>'C8'!$E$9:$E$26</c:f>
              <c:numCache>
                <c:formatCode>0.00</c:formatCode>
                <c:ptCount val="18"/>
                <c:pt idx="0">
                  <c:v>2.6133553026424918</c:v>
                </c:pt>
                <c:pt idx="1">
                  <c:v>2.2775923957560482</c:v>
                </c:pt>
                <c:pt idx="2">
                  <c:v>2.7588525599769613</c:v>
                </c:pt>
                <c:pt idx="3">
                  <c:v>4.7118741482073476</c:v>
                </c:pt>
                <c:pt idx="4">
                  <c:v>5.7098361697099049</c:v>
                </c:pt>
                <c:pt idx="5">
                  <c:v>5.2229799304031657</c:v>
                </c:pt>
                <c:pt idx="6">
                  <c:v>5.6911826324169521</c:v>
                </c:pt>
                <c:pt idx="7">
                  <c:v>6.9297751182233176</c:v>
                </c:pt>
                <c:pt idx="8">
                  <c:v>7.8643155576639181</c:v>
                </c:pt>
                <c:pt idx="9">
                  <c:v>6.924178834668389</c:v>
                </c:pt>
                <c:pt idx="10">
                  <c:v>7.2692688576498128</c:v>
                </c:pt>
                <c:pt idx="11">
                  <c:v>8.683204149275852</c:v>
                </c:pt>
                <c:pt idx="12">
                  <c:v>9.5785719936259692</c:v>
                </c:pt>
                <c:pt idx="13">
                  <c:v>8.7279724720036569</c:v>
                </c:pt>
                <c:pt idx="14">
                  <c:v>8.6253781558718181</c:v>
                </c:pt>
                <c:pt idx="15">
                  <c:v>9.9609690911932987</c:v>
                </c:pt>
                <c:pt idx="16">
                  <c:v>9.9777569690022734</c:v>
                </c:pt>
                <c:pt idx="17">
                  <c:v>8.9238344746002607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D5-4173-8284-F2776CEB1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070800"/>
        <c:axId val="1177067440"/>
      </c:scatterChart>
      <c:valAx>
        <c:axId val="117707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7067440"/>
        <c:crosses val="autoZero"/>
        <c:crossBetween val="midCat"/>
      </c:valAx>
      <c:valAx>
        <c:axId val="117706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707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CO2 C1-1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'C1'!$B$125:$B$138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11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9">
                  <c:v>29</c:v>
                </c:pt>
                <c:pt idx="10">
                  <c:v>31</c:v>
                </c:pt>
                <c:pt idx="11">
                  <c:v>33</c:v>
                </c:pt>
                <c:pt idx="12">
                  <c:v>35</c:v>
                </c:pt>
                <c:pt idx="13">
                  <c:v>47</c:v>
                </c:pt>
              </c:numCache>
            </c:numRef>
          </c:xVal>
          <c:yVal>
            <c:numRef>
              <c:f>'C1'!$C$125:$C$138</c:f>
              <c:numCache>
                <c:formatCode>0</c:formatCode>
                <c:ptCount val="14"/>
                <c:pt idx="0">
                  <c:v>147.08000000000001</c:v>
                </c:pt>
                <c:pt idx="1">
                  <c:v>412.93</c:v>
                </c:pt>
                <c:pt idx="2">
                  <c:v>536.66999999999996</c:v>
                </c:pt>
                <c:pt idx="3">
                  <c:v>771.16300000000001</c:v>
                </c:pt>
                <c:pt idx="4">
                  <c:v>1049.306</c:v>
                </c:pt>
                <c:pt idx="5">
                  <c:v>1341.107</c:v>
                </c:pt>
                <c:pt idx="6">
                  <c:v>1636.307</c:v>
                </c:pt>
                <c:pt idx="7">
                  <c:v>1764.2139999999999</c:v>
                </c:pt>
                <c:pt idx="8">
                  <c:v>1878.6179999999999</c:v>
                </c:pt>
                <c:pt idx="9">
                  <c:v>1843.5160000000001</c:v>
                </c:pt>
                <c:pt idx="10">
                  <c:v>1877.74</c:v>
                </c:pt>
                <c:pt idx="11">
                  <c:v>1805.317</c:v>
                </c:pt>
                <c:pt idx="12">
                  <c:v>1780.327</c:v>
                </c:pt>
                <c:pt idx="13">
                  <c:v>1278.9349999999999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EA-4EB3-A9CA-366C458ABD5B}"/>
            </c:ext>
          </c:extLst>
        </c:ser>
        <c:ser>
          <c:idx val="1"/>
          <c:order val="1"/>
          <c:tx>
            <c:v>CO2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7666229221347333E-2"/>
                  <c:y val="-0.1734233741615631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'C1'!$B$125:$B$130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11</c:v>
                </c:pt>
              </c:numCache>
            </c:numRef>
          </c:xVal>
          <c:yVal>
            <c:numRef>
              <c:f>'C1'!$C$125:$C$130</c:f>
              <c:numCache>
                <c:formatCode>0</c:formatCode>
                <c:ptCount val="6"/>
                <c:pt idx="0">
                  <c:v>147.08000000000001</c:v>
                </c:pt>
                <c:pt idx="1">
                  <c:v>412.93</c:v>
                </c:pt>
                <c:pt idx="2">
                  <c:v>536.66999999999996</c:v>
                </c:pt>
                <c:pt idx="3">
                  <c:v>771.16300000000001</c:v>
                </c:pt>
                <c:pt idx="4">
                  <c:v>1049.306</c:v>
                </c:pt>
                <c:pt idx="5">
                  <c:v>1341.107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EA-4EB3-A9CA-366C458ABD5B}"/>
            </c:ext>
          </c:extLst>
        </c:ser>
        <c:ser>
          <c:idx val="2"/>
          <c:order val="2"/>
          <c:tx>
            <c:v>CO2 C1-2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'C1'!$E$125:$E$136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21</c:v>
                </c:pt>
                <c:pt idx="6">
                  <c:v>24</c:v>
                </c:pt>
                <c:pt idx="7">
                  <c:v>27</c:v>
                </c:pt>
                <c:pt idx="8">
                  <c:v>30</c:v>
                </c:pt>
                <c:pt idx="9">
                  <c:v>32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'C1'!$F$125:$F$136</c:f>
              <c:numCache>
                <c:formatCode>0</c:formatCode>
                <c:ptCount val="12"/>
                <c:pt idx="0">
                  <c:v>92.866</c:v>
                </c:pt>
                <c:pt idx="1">
                  <c:v>306.31900000000002</c:v>
                </c:pt>
                <c:pt idx="2">
                  <c:v>481.34500000000003</c:v>
                </c:pt>
                <c:pt idx="3">
                  <c:v>608.96799999999996</c:v>
                </c:pt>
                <c:pt idx="4">
                  <c:v>714.38499999999999</c:v>
                </c:pt>
                <c:pt idx="5">
                  <c:v>1109.4670000000001</c:v>
                </c:pt>
                <c:pt idx="6">
                  <c:v>1286.3019999999999</c:v>
                </c:pt>
                <c:pt idx="7">
                  <c:v>1289.598</c:v>
                </c:pt>
                <c:pt idx="8">
                  <c:v>1285.318</c:v>
                </c:pt>
                <c:pt idx="9">
                  <c:v>1300.7729999999999</c:v>
                </c:pt>
                <c:pt idx="10">
                  <c:v>1316.587</c:v>
                </c:pt>
                <c:pt idx="11">
                  <c:v>1284.55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4EA-4EB3-A9CA-366C458ABD5B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681176615013281"/>
                  <c:y val="5.189641651427277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'C1'!$E$125:$E$129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'C1'!$F$125:$F$129</c:f>
              <c:numCache>
                <c:formatCode>0</c:formatCode>
                <c:ptCount val="5"/>
                <c:pt idx="0">
                  <c:v>92.866</c:v>
                </c:pt>
                <c:pt idx="1">
                  <c:v>306.31900000000002</c:v>
                </c:pt>
                <c:pt idx="2">
                  <c:v>481.34500000000003</c:v>
                </c:pt>
                <c:pt idx="3">
                  <c:v>608.96799999999996</c:v>
                </c:pt>
                <c:pt idx="4">
                  <c:v>714.38499999999999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4EA-4EB3-A9CA-366C458AB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508303"/>
        <c:axId val="288501583"/>
      </c:scatterChart>
      <c:valAx>
        <c:axId val="288508303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501583"/>
        <c:crosses val="autoZero"/>
        <c:crossBetween val="midCat"/>
      </c:valAx>
      <c:valAx>
        <c:axId val="28850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5083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'C8'!$C$31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4771653543307088E-2"/>
                  <c:y val="-0.274961357313014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'C8'!$B$32:$B$47</c:f>
              <c:numCache>
                <c:formatCode>General</c:formatCode>
                <c:ptCount val="1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28</c:v>
                </c:pt>
                <c:pt idx="4">
                  <c:v>31</c:v>
                </c:pt>
                <c:pt idx="5">
                  <c:v>47.5</c:v>
                </c:pt>
                <c:pt idx="6">
                  <c:v>51.5</c:v>
                </c:pt>
                <c:pt idx="7">
                  <c:v>55.5</c:v>
                </c:pt>
                <c:pt idx="8">
                  <c:v>72</c:v>
                </c:pt>
                <c:pt idx="9">
                  <c:v>76.5</c:v>
                </c:pt>
                <c:pt idx="10">
                  <c:v>85.5</c:v>
                </c:pt>
                <c:pt idx="11">
                  <c:v>95.5</c:v>
                </c:pt>
                <c:pt idx="12">
                  <c:v>105.5</c:v>
                </c:pt>
                <c:pt idx="13">
                  <c:v>119.5</c:v>
                </c:pt>
                <c:pt idx="14">
                  <c:v>128.5</c:v>
                </c:pt>
                <c:pt idx="15">
                  <c:v>166.5</c:v>
                </c:pt>
              </c:numCache>
            </c:numRef>
          </c:xVal>
          <c:yVal>
            <c:numRef>
              <c:f>'C8'!$C$32:$C$47</c:f>
              <c:numCache>
                <c:formatCode>0.00</c:formatCode>
                <c:ptCount val="16"/>
                <c:pt idx="0">
                  <c:v>32.288582046248436</c:v>
                </c:pt>
                <c:pt idx="1">
                  <c:v>30.419427180186439</c:v>
                </c:pt>
                <c:pt idx="2">
                  <c:v>29.551244725057146</c:v>
                </c:pt>
                <c:pt idx="3">
                  <c:v>25.667039962565131</c:v>
                </c:pt>
                <c:pt idx="4">
                  <c:v>28.916914955315306</c:v>
                </c:pt>
                <c:pt idx="5">
                  <c:v>25.910622142455473</c:v>
                </c:pt>
                <c:pt idx="6">
                  <c:v>23.984800784756892</c:v>
                </c:pt>
                <c:pt idx="7">
                  <c:v>23.379228476876051</c:v>
                </c:pt>
                <c:pt idx="8">
                  <c:v>21.869950472433771</c:v>
                </c:pt>
                <c:pt idx="9">
                  <c:v>23.976371027482802</c:v>
                </c:pt>
                <c:pt idx="10">
                  <c:v>19.153333451089537</c:v>
                </c:pt>
                <c:pt idx="11">
                  <c:v>21.651360680774825</c:v>
                </c:pt>
                <c:pt idx="12">
                  <c:v>21.556134842495482</c:v>
                </c:pt>
                <c:pt idx="13">
                  <c:v>18.090414213414732</c:v>
                </c:pt>
                <c:pt idx="14">
                  <c:v>15.739250477187966</c:v>
                </c:pt>
                <c:pt idx="15">
                  <c:v>11.162998091008303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2-4CA8-B15B-BAD3526F90A1}"/>
            </c:ext>
          </c:extLst>
        </c:ser>
        <c:ser>
          <c:idx val="1"/>
          <c:order val="1"/>
          <c:tx>
            <c:strRef>
              <c:f>'C8'!$D$31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6511723534558183"/>
                  <c:y val="-2.3616591805931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'C8'!$B$32:$B$47</c:f>
              <c:numCache>
                <c:formatCode>General</c:formatCode>
                <c:ptCount val="1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28</c:v>
                </c:pt>
                <c:pt idx="4">
                  <c:v>31</c:v>
                </c:pt>
                <c:pt idx="5">
                  <c:v>47.5</c:v>
                </c:pt>
                <c:pt idx="6">
                  <c:v>51.5</c:v>
                </c:pt>
                <c:pt idx="7">
                  <c:v>55.5</c:v>
                </c:pt>
                <c:pt idx="8">
                  <c:v>72</c:v>
                </c:pt>
                <c:pt idx="9">
                  <c:v>76.5</c:v>
                </c:pt>
                <c:pt idx="10">
                  <c:v>85.5</c:v>
                </c:pt>
                <c:pt idx="11">
                  <c:v>95.5</c:v>
                </c:pt>
                <c:pt idx="12">
                  <c:v>105.5</c:v>
                </c:pt>
                <c:pt idx="13">
                  <c:v>119.5</c:v>
                </c:pt>
                <c:pt idx="14">
                  <c:v>128.5</c:v>
                </c:pt>
                <c:pt idx="15">
                  <c:v>166.5</c:v>
                </c:pt>
              </c:numCache>
            </c:numRef>
          </c:xVal>
          <c:yVal>
            <c:numRef>
              <c:f>'C8'!$D$32:$D$47</c:f>
              <c:numCache>
                <c:formatCode>0.00</c:formatCode>
                <c:ptCount val="16"/>
                <c:pt idx="0">
                  <c:v>32.172751006297858</c:v>
                </c:pt>
                <c:pt idx="1">
                  <c:v>30.250780109360608</c:v>
                </c:pt>
                <c:pt idx="2">
                  <c:v>29.132905269237323</c:v>
                </c:pt>
                <c:pt idx="3">
                  <c:v>24.990994653781275</c:v>
                </c:pt>
                <c:pt idx="4">
                  <c:v>28.073497428801758</c:v>
                </c:pt>
                <c:pt idx="5">
                  <c:v>24.717525954401076</c:v>
                </c:pt>
                <c:pt idx="6">
                  <c:v>22.750180319420306</c:v>
                </c:pt>
                <c:pt idx="7">
                  <c:v>21.933161760682466</c:v>
                </c:pt>
                <c:pt idx="8">
                  <c:v>20.105348411215505</c:v>
                </c:pt>
                <c:pt idx="9">
                  <c:v>22.244064738756382</c:v>
                </c:pt>
                <c:pt idx="10">
                  <c:v>17.661188995025171</c:v>
                </c:pt>
                <c:pt idx="11">
                  <c:v>19.710981727833833</c:v>
                </c:pt>
                <c:pt idx="12">
                  <c:v>19.466119199916459</c:v>
                </c:pt>
                <c:pt idx="13">
                  <c:v>15.86275310869644</c:v>
                </c:pt>
                <c:pt idx="14">
                  <c:v>13.311792339881016</c:v>
                </c:pt>
                <c:pt idx="15">
                  <c:v>7.6083670854772993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12-4CA8-B15B-BAD3526F90A1}"/>
            </c:ext>
          </c:extLst>
        </c:ser>
        <c:ser>
          <c:idx val="2"/>
          <c:order val="2"/>
          <c:tx>
            <c:strRef>
              <c:f>'C8'!$E$31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'C8'!$B$32:$B$47</c:f>
              <c:numCache>
                <c:formatCode>General</c:formatCode>
                <c:ptCount val="1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28</c:v>
                </c:pt>
                <c:pt idx="4">
                  <c:v>31</c:v>
                </c:pt>
                <c:pt idx="5">
                  <c:v>47.5</c:v>
                </c:pt>
                <c:pt idx="6">
                  <c:v>51.5</c:v>
                </c:pt>
                <c:pt idx="7">
                  <c:v>55.5</c:v>
                </c:pt>
                <c:pt idx="8">
                  <c:v>72</c:v>
                </c:pt>
                <c:pt idx="9">
                  <c:v>76.5</c:v>
                </c:pt>
                <c:pt idx="10">
                  <c:v>85.5</c:v>
                </c:pt>
                <c:pt idx="11">
                  <c:v>95.5</c:v>
                </c:pt>
                <c:pt idx="12">
                  <c:v>105.5</c:v>
                </c:pt>
                <c:pt idx="13">
                  <c:v>119.5</c:v>
                </c:pt>
                <c:pt idx="14">
                  <c:v>128.5</c:v>
                </c:pt>
                <c:pt idx="15">
                  <c:v>166.5</c:v>
                </c:pt>
              </c:numCache>
            </c:numRef>
          </c:xVal>
          <c:yVal>
            <c:numRef>
              <c:f>'C8'!$E$32:$E$47</c:f>
              <c:numCache>
                <c:formatCode>0.00</c:formatCode>
                <c:ptCount val="16"/>
                <c:pt idx="0">
                  <c:v>0.11583103995057542</c:v>
                </c:pt>
                <c:pt idx="1">
                  <c:v>0.16864707082582972</c:v>
                </c:pt>
                <c:pt idx="2">
                  <c:v>0.41833945581981957</c:v>
                </c:pt>
                <c:pt idx="3">
                  <c:v>0.67604530878385571</c:v>
                </c:pt>
                <c:pt idx="4">
                  <c:v>0.84341752651354795</c:v>
                </c:pt>
                <c:pt idx="5">
                  <c:v>1.1930961880543964</c:v>
                </c:pt>
                <c:pt idx="6">
                  <c:v>1.234620465336588</c:v>
                </c:pt>
                <c:pt idx="7">
                  <c:v>1.446066716193587</c:v>
                </c:pt>
                <c:pt idx="8">
                  <c:v>1.7646020612182662</c:v>
                </c:pt>
                <c:pt idx="9">
                  <c:v>1.7323062887264187</c:v>
                </c:pt>
                <c:pt idx="10">
                  <c:v>1.4921444560643662</c:v>
                </c:pt>
                <c:pt idx="11">
                  <c:v>1.9403789529409932</c:v>
                </c:pt>
                <c:pt idx="12">
                  <c:v>2.0900156425790222</c:v>
                </c:pt>
                <c:pt idx="13">
                  <c:v>2.2276611047182913</c:v>
                </c:pt>
                <c:pt idx="14">
                  <c:v>2.4274581373069495</c:v>
                </c:pt>
                <c:pt idx="15">
                  <c:v>3.5546310055310029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12-4CA8-B15B-BAD3526F9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1210080"/>
        <c:axId val="1701208640"/>
      </c:scatterChart>
      <c:valAx>
        <c:axId val="170121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1208640"/>
        <c:crosses val="autoZero"/>
        <c:crossBetween val="midCat"/>
      </c:valAx>
      <c:valAx>
        <c:axId val="170120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1210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'C8'!$D$106</c:f>
              <c:strCache>
                <c:ptCount val="1"/>
                <c:pt idx="0">
                  <c:v>LnCt/Co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'C8'!$B$107:$B$112</c:f>
              <c:numCache>
                <c:formatCode>General</c:formatCode>
                <c:ptCount val="6"/>
                <c:pt idx="0">
                  <c:v>0</c:v>
                </c:pt>
                <c:pt idx="1">
                  <c:v>23</c:v>
                </c:pt>
                <c:pt idx="2">
                  <c:v>47</c:v>
                </c:pt>
                <c:pt idx="3">
                  <c:v>73</c:v>
                </c:pt>
                <c:pt idx="4">
                  <c:v>92</c:v>
                </c:pt>
                <c:pt idx="5">
                  <c:v>99</c:v>
                </c:pt>
              </c:numCache>
            </c:numRef>
          </c:xVal>
          <c:yVal>
            <c:numRef>
              <c:f>'C8'!$D$107:$D$112</c:f>
              <c:numCache>
                <c:formatCode>0.0000</c:formatCode>
                <c:ptCount val="6"/>
                <c:pt idx="0">
                  <c:v>0</c:v>
                </c:pt>
                <c:pt idx="1">
                  <c:v>-8.4914193227994525E-2</c:v>
                </c:pt>
                <c:pt idx="2">
                  <c:v>-0.13645484372884822</c:v>
                </c:pt>
                <c:pt idx="3">
                  <c:v>-0.21395455575997469</c:v>
                </c:pt>
                <c:pt idx="5">
                  <c:v>-0.2458031847450077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64-40AE-9F7B-253C3CE38BB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'C8'!$F$107:$F$113</c:f>
              <c:numCache>
                <c:formatCode>General</c:formatCode>
                <c:ptCount val="7"/>
                <c:pt idx="0">
                  <c:v>0</c:v>
                </c:pt>
                <c:pt idx="1">
                  <c:v>28</c:v>
                </c:pt>
                <c:pt idx="2">
                  <c:v>47.5</c:v>
                </c:pt>
                <c:pt idx="3">
                  <c:v>72</c:v>
                </c:pt>
                <c:pt idx="4">
                  <c:v>95.5</c:v>
                </c:pt>
                <c:pt idx="5">
                  <c:v>119.5</c:v>
                </c:pt>
                <c:pt idx="6">
                  <c:v>166.5</c:v>
                </c:pt>
              </c:numCache>
            </c:numRef>
          </c:xVal>
          <c:yVal>
            <c:numRef>
              <c:f>'C8'!$H$107:$H$113</c:f>
              <c:numCache>
                <c:formatCode>0.0000</c:formatCode>
                <c:ptCount val="7"/>
                <c:pt idx="0">
                  <c:v>0</c:v>
                </c:pt>
                <c:pt idx="1">
                  <c:v>-6.9619430946977034E-2</c:v>
                </c:pt>
                <c:pt idx="2">
                  <c:v>-7.1303905277352891E-2</c:v>
                </c:pt>
                <c:pt idx="3">
                  <c:v>-0.11335501132768679</c:v>
                </c:pt>
                <c:pt idx="4">
                  <c:v>-0.14540163932096301</c:v>
                </c:pt>
                <c:pt idx="5">
                  <c:v>-0.14619159386417135</c:v>
                </c:pt>
                <c:pt idx="6">
                  <c:v>-0.27622064964645876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64-40AE-9F7B-253C3CE3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529760"/>
        <c:axId val="1735531680"/>
      </c:scatterChart>
      <c:valAx>
        <c:axId val="173552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531680"/>
        <c:crosses val="autoZero"/>
        <c:crossBetween val="midCat"/>
      </c:valAx>
      <c:valAx>
        <c:axId val="173553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'C8'!$C$124</c:f>
              <c:strCache>
                <c:ptCount val="1"/>
                <c:pt idx="0">
                  <c:v>ppm CO2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'C8'!$B$125:$B$141</c:f>
              <c:numCache>
                <c:formatCode>General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20</c:v>
                </c:pt>
                <c:pt idx="4">
                  <c:v>23</c:v>
                </c:pt>
                <c:pt idx="5">
                  <c:v>26</c:v>
                </c:pt>
                <c:pt idx="6">
                  <c:v>29</c:v>
                </c:pt>
                <c:pt idx="7">
                  <c:v>44</c:v>
                </c:pt>
                <c:pt idx="8">
                  <c:v>47</c:v>
                </c:pt>
                <c:pt idx="9">
                  <c:v>50</c:v>
                </c:pt>
                <c:pt idx="10">
                  <c:v>53</c:v>
                </c:pt>
                <c:pt idx="11">
                  <c:v>70</c:v>
                </c:pt>
                <c:pt idx="12">
                  <c:v>73</c:v>
                </c:pt>
                <c:pt idx="13">
                  <c:v>76</c:v>
                </c:pt>
                <c:pt idx="14">
                  <c:v>79</c:v>
                </c:pt>
                <c:pt idx="15">
                  <c:v>92</c:v>
                </c:pt>
                <c:pt idx="16">
                  <c:v>96</c:v>
                </c:pt>
              </c:numCache>
            </c:numRef>
          </c:xVal>
          <c:yVal>
            <c:numRef>
              <c:f>'C8'!$C$125:$C$141</c:f>
              <c:numCache>
                <c:formatCode>0.00</c:formatCode>
                <c:ptCount val="17"/>
                <c:pt idx="0">
                  <c:v>167.83</c:v>
                </c:pt>
                <c:pt idx="1">
                  <c:v>531.702</c:v>
                </c:pt>
                <c:pt idx="2">
                  <c:v>857.02599999999995</c:v>
                </c:pt>
                <c:pt idx="3">
                  <c:v>1752.6010000000001</c:v>
                </c:pt>
                <c:pt idx="4">
                  <c:v>1646.56</c:v>
                </c:pt>
                <c:pt idx="5">
                  <c:v>1720.778</c:v>
                </c:pt>
                <c:pt idx="6">
                  <c:v>1970.942</c:v>
                </c:pt>
                <c:pt idx="7">
                  <c:v>2183.442</c:v>
                </c:pt>
                <c:pt idx="8">
                  <c:v>2272.4639999999999</c:v>
                </c:pt>
                <c:pt idx="9">
                  <c:v>2343.962</c:v>
                </c:pt>
                <c:pt idx="10">
                  <c:v>2559.105</c:v>
                </c:pt>
                <c:pt idx="11">
                  <c:v>2700.739</c:v>
                </c:pt>
                <c:pt idx="12">
                  <c:v>2696.3119999999999</c:v>
                </c:pt>
                <c:pt idx="13">
                  <c:v>2800.1610000000001</c:v>
                </c:pt>
                <c:pt idx="14">
                  <c:v>2667.165</c:v>
                </c:pt>
                <c:pt idx="15">
                  <c:v>2488.5529999999999</c:v>
                </c:pt>
                <c:pt idx="16">
                  <c:v>2423.9690000000001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76-474F-8289-1AF48EE2A76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7222222222222223"/>
                  <c:y val="-0.1067042140565762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'C8'!$B$125:$B$127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xVal>
          <c:yVal>
            <c:numRef>
              <c:f>'C8'!$C$125:$C$127</c:f>
              <c:numCache>
                <c:formatCode>0.00</c:formatCode>
                <c:ptCount val="3"/>
                <c:pt idx="0">
                  <c:v>167.83</c:v>
                </c:pt>
                <c:pt idx="1">
                  <c:v>531.702</c:v>
                </c:pt>
                <c:pt idx="2">
                  <c:v>857.02599999999995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76-474F-8289-1AF48EE2A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217344"/>
        <c:axId val="1732216864"/>
      </c:scatterChart>
      <c:valAx>
        <c:axId val="173221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2216864"/>
        <c:crosses val="autoZero"/>
        <c:crossBetween val="midCat"/>
      </c:valAx>
      <c:valAx>
        <c:axId val="173221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2217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33890114934595E-2"/>
          <c:y val="4.4494994551990824E-2"/>
          <c:w val="0.87322746121198769"/>
          <c:h val="0.899380159564082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'C1'!$C$34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8670828371889943E-2"/>
                  <c:y val="-0.547768782027486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'C1'!$B$35:$B$46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21</c:v>
                </c:pt>
                <c:pt idx="6">
                  <c:v>24</c:v>
                </c:pt>
                <c:pt idx="7">
                  <c:v>27</c:v>
                </c:pt>
                <c:pt idx="8">
                  <c:v>30</c:v>
                </c:pt>
                <c:pt idx="9">
                  <c:v>32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'C1'!$C$35:$C$46</c:f>
              <c:numCache>
                <c:formatCode>0.00</c:formatCode>
                <c:ptCount val="12"/>
                <c:pt idx="0">
                  <c:v>8.4474937335913705</c:v>
                </c:pt>
                <c:pt idx="1">
                  <c:v>7.8874404710618764</c:v>
                </c:pt>
                <c:pt idx="2">
                  <c:v>8.3037901521797419</c:v>
                </c:pt>
                <c:pt idx="3">
                  <c:v>7.6003344444848304</c:v>
                </c:pt>
                <c:pt idx="4">
                  <c:v>7.3129267429563072</c:v>
                </c:pt>
                <c:pt idx="5">
                  <c:v>4.9775138770037071</c:v>
                </c:pt>
                <c:pt idx="6">
                  <c:v>5.6984430288526076</c:v>
                </c:pt>
                <c:pt idx="7">
                  <c:v>3.8652404857146587</c:v>
                </c:pt>
                <c:pt idx="8">
                  <c:v>3.3750811793695523</c:v>
                </c:pt>
                <c:pt idx="9">
                  <c:v>2.89335692014996</c:v>
                </c:pt>
                <c:pt idx="10">
                  <c:v>1.0682885572439509</c:v>
                </c:pt>
                <c:pt idx="11">
                  <c:v>0.62060759802528576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26-47CE-81D8-1E6552DB3B0F}"/>
            </c:ext>
          </c:extLst>
        </c:ser>
        <c:ser>
          <c:idx val="1"/>
          <c:order val="1"/>
          <c:tx>
            <c:strRef>
              <c:f>'C1'!$D$34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612594160591647"/>
                  <c:y val="-0.289861064738294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'C1'!$B$35:$B$46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21</c:v>
                </c:pt>
                <c:pt idx="6">
                  <c:v>24</c:v>
                </c:pt>
                <c:pt idx="7">
                  <c:v>27</c:v>
                </c:pt>
                <c:pt idx="8">
                  <c:v>30</c:v>
                </c:pt>
                <c:pt idx="9">
                  <c:v>32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'C1'!$D$35:$D$46</c:f>
              <c:numCache>
                <c:formatCode>0.00</c:formatCode>
                <c:ptCount val="12"/>
                <c:pt idx="0">
                  <c:v>8.3990351499292757</c:v>
                </c:pt>
                <c:pt idx="1">
                  <c:v>7.761415613982992</c:v>
                </c:pt>
                <c:pt idx="2">
                  <c:v>7.9136822126208912</c:v>
                </c:pt>
                <c:pt idx="3">
                  <c:v>7.0944462278078477</c:v>
                </c:pt>
                <c:pt idx="4">
                  <c:v>6.7597182187890459</c:v>
                </c:pt>
                <c:pt idx="5">
                  <c:v>4.0122447080870032</c:v>
                </c:pt>
                <c:pt idx="6">
                  <c:v>4.3689213206795152</c:v>
                </c:pt>
                <c:pt idx="7">
                  <c:v>2.7784996066267591</c:v>
                </c:pt>
                <c:pt idx="8">
                  <c:v>2.3377745606585365</c:v>
                </c:pt>
                <c:pt idx="9">
                  <c:v>1.9220710750878343</c:v>
                </c:pt>
                <c:pt idx="10">
                  <c:v>0.2384757881875092</c:v>
                </c:pt>
                <c:pt idx="11">
                  <c:v>-1.7113456077674212E-3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26-47CE-81D8-1E6552DB3B0F}"/>
            </c:ext>
          </c:extLst>
        </c:ser>
        <c:ser>
          <c:idx val="2"/>
          <c:order val="2"/>
          <c:tx>
            <c:strRef>
              <c:f>'C1'!$E$34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'C1'!$B$35:$B$46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21</c:v>
                </c:pt>
                <c:pt idx="6">
                  <c:v>24</c:v>
                </c:pt>
                <c:pt idx="7">
                  <c:v>27</c:v>
                </c:pt>
                <c:pt idx="8">
                  <c:v>30</c:v>
                </c:pt>
                <c:pt idx="9">
                  <c:v>32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'C1'!$E$35:$E$46</c:f>
              <c:numCache>
                <c:formatCode>0.00</c:formatCode>
                <c:ptCount val="12"/>
                <c:pt idx="0">
                  <c:v>4.8458583662095496E-2</c:v>
                </c:pt>
                <c:pt idx="1">
                  <c:v>0.12602485707888486</c:v>
                </c:pt>
                <c:pt idx="2">
                  <c:v>0.39010793955885148</c:v>
                </c:pt>
                <c:pt idx="3">
                  <c:v>0.50588821667698314</c:v>
                </c:pt>
                <c:pt idx="4">
                  <c:v>0.55320852416726085</c:v>
                </c:pt>
                <c:pt idx="5">
                  <c:v>0.96526916891670389</c:v>
                </c:pt>
                <c:pt idx="6">
                  <c:v>1.3295217081730923</c:v>
                </c:pt>
                <c:pt idx="7">
                  <c:v>1.0867408790878992</c:v>
                </c:pt>
                <c:pt idx="8">
                  <c:v>1.0373066187110158</c:v>
                </c:pt>
                <c:pt idx="9">
                  <c:v>0.97128584506212601</c:v>
                </c:pt>
                <c:pt idx="10">
                  <c:v>0.82981276905644163</c:v>
                </c:pt>
                <c:pt idx="11">
                  <c:v>0.62231894363305318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626-47CE-81D8-1E6552DB3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669215"/>
        <c:axId val="289667775"/>
      </c:scatterChart>
      <c:valAx>
        <c:axId val="289669215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667775"/>
        <c:crosses val="autoZero"/>
        <c:crossBetween val="midCat"/>
      </c:valAx>
      <c:valAx>
        <c:axId val="28966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6692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28704804869156153"/>
          <c:y val="7.4200260599889406E-2"/>
          <c:w val="0.47671785342884443"/>
          <c:h val="5.521513171929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03149606299212E-2"/>
          <c:y val="5.0925925925925923E-2"/>
          <c:w val="0.85847462817147857"/>
          <c:h val="0.857059638378536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'C2'!$C$7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'C2'!$B$8:$B$15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24.5</c:v>
                </c:pt>
                <c:pt idx="5">
                  <c:v>26</c:v>
                </c:pt>
                <c:pt idx="6">
                  <c:v>40</c:v>
                </c:pt>
                <c:pt idx="7">
                  <c:v>44</c:v>
                </c:pt>
              </c:numCache>
            </c:numRef>
          </c:xVal>
          <c:yVal>
            <c:numRef>
              <c:f>'C2'!$C$8:$C$15</c:f>
              <c:numCache>
                <c:formatCode>0.00</c:formatCode>
                <c:ptCount val="8"/>
                <c:pt idx="0">
                  <c:v>9.021308576578253</c:v>
                </c:pt>
                <c:pt idx="1">
                  <c:v>6.9845563985086976</c:v>
                </c:pt>
                <c:pt idx="2">
                  <c:v>5.4650750282831488</c:v>
                </c:pt>
                <c:pt idx="3">
                  <c:v>5.1727812068216519</c:v>
                </c:pt>
                <c:pt idx="4">
                  <c:v>4.0744565918120212</c:v>
                </c:pt>
                <c:pt idx="5">
                  <c:v>2.6171376033767992</c:v>
                </c:pt>
                <c:pt idx="6">
                  <c:v>0.26771741589070003</c:v>
                </c:pt>
                <c:pt idx="7">
                  <c:v>-0.24440896057854083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ED-40E2-BB04-DCB02D6AF085}"/>
            </c:ext>
          </c:extLst>
        </c:ser>
        <c:ser>
          <c:idx val="1"/>
          <c:order val="1"/>
          <c:tx>
            <c:strRef>
              <c:f>'C2'!$D$7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'C2'!$B$8:$B$15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24.5</c:v>
                </c:pt>
                <c:pt idx="5">
                  <c:v>26</c:v>
                </c:pt>
                <c:pt idx="6">
                  <c:v>40</c:v>
                </c:pt>
                <c:pt idx="7">
                  <c:v>44</c:v>
                </c:pt>
              </c:numCache>
            </c:numRef>
          </c:xVal>
          <c:yVal>
            <c:numRef>
              <c:f>'C2'!$D$8:$D$15</c:f>
              <c:numCache>
                <c:formatCode>0.00</c:formatCode>
                <c:ptCount val="8"/>
                <c:pt idx="0">
                  <c:v>9.2009312353707848</c:v>
                </c:pt>
                <c:pt idx="1">
                  <c:v>2.5542924245258694</c:v>
                </c:pt>
                <c:pt idx="2">
                  <c:v>1.5505845755797085</c:v>
                </c:pt>
                <c:pt idx="3">
                  <c:v>3.0827434006166219</c:v>
                </c:pt>
                <c:pt idx="4">
                  <c:v>0.4257024281781191</c:v>
                </c:pt>
                <c:pt idx="5">
                  <c:v>0.40333568890424926</c:v>
                </c:pt>
                <c:pt idx="6">
                  <c:v>0.63596015332257683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ED-40E2-BB04-DCB02D6AF085}"/>
            </c:ext>
          </c:extLst>
        </c:ser>
        <c:ser>
          <c:idx val="2"/>
          <c:order val="2"/>
          <c:tx>
            <c:strRef>
              <c:f>'C2'!$E$7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'C2'!$B$8:$B$15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24.5</c:v>
                </c:pt>
                <c:pt idx="5">
                  <c:v>26</c:v>
                </c:pt>
                <c:pt idx="6">
                  <c:v>40</c:v>
                </c:pt>
                <c:pt idx="7">
                  <c:v>44</c:v>
                </c:pt>
              </c:numCache>
            </c:numRef>
          </c:xVal>
          <c:yVal>
            <c:numRef>
              <c:f>'C2'!$E$8:$E$15</c:f>
              <c:numCache>
                <c:formatCode>0.00</c:formatCode>
                <c:ptCount val="8"/>
                <c:pt idx="0">
                  <c:v>-0.17962265879253173</c:v>
                </c:pt>
                <c:pt idx="1">
                  <c:v>4.4302639739828287</c:v>
                </c:pt>
                <c:pt idx="2">
                  <c:v>3.9144904527034408</c:v>
                </c:pt>
                <c:pt idx="3">
                  <c:v>2.0900378062050295</c:v>
                </c:pt>
                <c:pt idx="4">
                  <c:v>3.6487541636339018</c:v>
                </c:pt>
                <c:pt idx="5">
                  <c:v>2.2138019144725498</c:v>
                </c:pt>
                <c:pt idx="6">
                  <c:v>-0.3682427374318768</c:v>
                </c:pt>
                <c:pt idx="7">
                  <c:v>-0.24440896057854083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ED-40E2-BB04-DCB02D6AF085}"/>
            </c:ext>
          </c:extLst>
        </c:ser>
        <c:ser>
          <c:idx val="3"/>
          <c:order val="3"/>
          <c:tx>
            <c:strRef>
              <c:f>'C2'!$B$8:$B$14</c:f>
              <c:strCache>
                <c:ptCount val="7"/>
                <c:pt idx="0">
                  <c:v>0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24.5</c:v>
                </c:pt>
                <c:pt idx="5">
                  <c:v>26</c:v>
                </c:pt>
                <c:pt idx="6">
                  <c:v>40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2889326334208226E-2"/>
                  <c:y val="-0.275461733284613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'C2'!$B$8:$B$14</c:f>
              <c:numCache>
                <c:formatCode>General</c:formatCode>
                <c:ptCount val="7"/>
                <c:pt idx="0">
                  <c:v>0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24.5</c:v>
                </c:pt>
                <c:pt idx="5">
                  <c:v>26</c:v>
                </c:pt>
                <c:pt idx="6">
                  <c:v>40</c:v>
                </c:pt>
              </c:numCache>
            </c:numRef>
          </c:xVal>
          <c:yVal>
            <c:numRef>
              <c:f>'C2'!$C$8:$C$14</c:f>
              <c:numCache>
                <c:formatCode>0.00</c:formatCode>
                <c:ptCount val="7"/>
                <c:pt idx="0">
                  <c:v>9.021308576578253</c:v>
                </c:pt>
                <c:pt idx="1">
                  <c:v>6.9845563985086976</c:v>
                </c:pt>
                <c:pt idx="2">
                  <c:v>5.4650750282831488</c:v>
                </c:pt>
                <c:pt idx="3">
                  <c:v>5.1727812068216519</c:v>
                </c:pt>
                <c:pt idx="4">
                  <c:v>4.0744565918120212</c:v>
                </c:pt>
                <c:pt idx="5">
                  <c:v>2.6171376033767992</c:v>
                </c:pt>
                <c:pt idx="6">
                  <c:v>0.26771741589070003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5ED-40E2-BB04-DCB02D6AF085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940441819772529"/>
                  <c:y val="-0.228392591956998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'C2'!$B$8:$B$13</c:f>
              <c:numCache>
                <c:formatCode>General</c:formatCode>
                <c:ptCount val="6"/>
                <c:pt idx="0">
                  <c:v>0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24.5</c:v>
                </c:pt>
                <c:pt idx="5">
                  <c:v>26</c:v>
                </c:pt>
              </c:numCache>
            </c:numRef>
          </c:xVal>
          <c:yVal>
            <c:numRef>
              <c:f>'C2'!$D$8:$D$13</c:f>
              <c:numCache>
                <c:formatCode>0.00</c:formatCode>
                <c:ptCount val="6"/>
                <c:pt idx="0">
                  <c:v>9.2009312353707848</c:v>
                </c:pt>
                <c:pt idx="1">
                  <c:v>2.5542924245258694</c:v>
                </c:pt>
                <c:pt idx="2">
                  <c:v>1.5505845755797085</c:v>
                </c:pt>
                <c:pt idx="3">
                  <c:v>3.0827434006166219</c:v>
                </c:pt>
                <c:pt idx="4">
                  <c:v>0.4257024281781191</c:v>
                </c:pt>
                <c:pt idx="5">
                  <c:v>0.40333568890424926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5ED-40E2-BB04-DCB02D6AF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6995887"/>
        <c:axId val="1193924815"/>
      </c:scatterChart>
      <c:valAx>
        <c:axId val="125699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3924815"/>
        <c:crosses val="autoZero"/>
        <c:crossBetween val="midCat"/>
      </c:valAx>
      <c:valAx>
        <c:axId val="1193924815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9958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31513298337707785"/>
          <c:y val="4.687445319335079E-2"/>
          <c:w val="0.47352926139986623"/>
          <c:h val="6.5052846293474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36482939632552E-2"/>
          <c:y val="3.8634608146343584E-2"/>
          <c:w val="0.87114129483814529"/>
          <c:h val="0.870070457688743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'C2'!$C$24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'C2'!$B$25:$B$38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17</c:v>
                </c:pt>
                <c:pt idx="5">
                  <c:v>19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31</c:v>
                </c:pt>
                <c:pt idx="11">
                  <c:v>43</c:v>
                </c:pt>
                <c:pt idx="12">
                  <c:v>45</c:v>
                </c:pt>
                <c:pt idx="13">
                  <c:v>47</c:v>
                </c:pt>
              </c:numCache>
            </c:numRef>
          </c:xVal>
          <c:yVal>
            <c:numRef>
              <c:f>'C2'!$C$25:$C$38</c:f>
              <c:numCache>
                <c:formatCode>0.00</c:formatCode>
                <c:ptCount val="14"/>
                <c:pt idx="0">
                  <c:v>6.846960914228478</c:v>
                </c:pt>
                <c:pt idx="1">
                  <c:v>7.3204901607363846</c:v>
                </c:pt>
                <c:pt idx="2">
                  <c:v>6.8785294624870907</c:v>
                </c:pt>
                <c:pt idx="3">
                  <c:v>6.9718627395349397</c:v>
                </c:pt>
                <c:pt idx="4">
                  <c:v>4.4532353998165508</c:v>
                </c:pt>
                <c:pt idx="5">
                  <c:v>5.0358821975016133</c:v>
                </c:pt>
                <c:pt idx="6">
                  <c:v>5.1422548086970474</c:v>
                </c:pt>
                <c:pt idx="7">
                  <c:v>3.3181372691369528</c:v>
                </c:pt>
                <c:pt idx="8">
                  <c:v>2.9269608239099085</c:v>
                </c:pt>
                <c:pt idx="9">
                  <c:v>2.3778233034571064</c:v>
                </c:pt>
                <c:pt idx="10">
                  <c:v>2.0452240717029451</c:v>
                </c:pt>
                <c:pt idx="11">
                  <c:v>0.18632522407170304</c:v>
                </c:pt>
                <c:pt idx="12">
                  <c:v>0.35306017925736261</c:v>
                </c:pt>
                <c:pt idx="13">
                  <c:v>0.55526629313444498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8D-4A2E-8CCE-8E8F18E0849D}"/>
            </c:ext>
          </c:extLst>
        </c:ser>
        <c:ser>
          <c:idx val="1"/>
          <c:order val="1"/>
          <c:tx>
            <c:strRef>
              <c:f>'C2'!$D$24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'C2'!$B$25:$B$38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17</c:v>
                </c:pt>
                <c:pt idx="5">
                  <c:v>19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31</c:v>
                </c:pt>
                <c:pt idx="11">
                  <c:v>43</c:v>
                </c:pt>
                <c:pt idx="12">
                  <c:v>45</c:v>
                </c:pt>
                <c:pt idx="13">
                  <c:v>47</c:v>
                </c:pt>
              </c:numCache>
            </c:numRef>
          </c:xVal>
          <c:yVal>
            <c:numRef>
              <c:f>'C2'!$D$25:$D$38</c:f>
              <c:numCache>
                <c:formatCode>0.00</c:formatCode>
                <c:ptCount val="14"/>
                <c:pt idx="0">
                  <c:v>6.846960914228478</c:v>
                </c:pt>
                <c:pt idx="1">
                  <c:v>6.1764488363108185</c:v>
                </c:pt>
                <c:pt idx="2">
                  <c:v>5.3077295697129685</c:v>
                </c:pt>
                <c:pt idx="3">
                  <c:v>5.0407798594046316</c:v>
                </c:pt>
                <c:pt idx="4">
                  <c:v>0.9365802923644212</c:v>
                </c:pt>
                <c:pt idx="5">
                  <c:v>1.6053993727452538</c:v>
                </c:pt>
                <c:pt idx="6">
                  <c:v>1.9464892851943021</c:v>
                </c:pt>
                <c:pt idx="7">
                  <c:v>1.3419165499359635</c:v>
                </c:pt>
                <c:pt idx="8">
                  <c:v>0.34425045560220247</c:v>
                </c:pt>
                <c:pt idx="9">
                  <c:v>0.16349248178505693</c:v>
                </c:pt>
                <c:pt idx="10">
                  <c:v>0.37486885103556017</c:v>
                </c:pt>
                <c:pt idx="11">
                  <c:v>7.7017724968724818E-2</c:v>
                </c:pt>
                <c:pt idx="12">
                  <c:v>7.6375572152949073E-2</c:v>
                </c:pt>
                <c:pt idx="13">
                  <c:v>0.40273253649584512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8D-4A2E-8CCE-8E8F18E0849D}"/>
            </c:ext>
          </c:extLst>
        </c:ser>
        <c:ser>
          <c:idx val="2"/>
          <c:order val="2"/>
          <c:tx>
            <c:strRef>
              <c:f>'C2'!$E$24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'C2'!$B$25:$B$38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17</c:v>
                </c:pt>
                <c:pt idx="5">
                  <c:v>19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31</c:v>
                </c:pt>
                <c:pt idx="11">
                  <c:v>43</c:v>
                </c:pt>
                <c:pt idx="12">
                  <c:v>45</c:v>
                </c:pt>
                <c:pt idx="13">
                  <c:v>47</c:v>
                </c:pt>
              </c:numCache>
            </c:numRef>
          </c:xVal>
          <c:yVal>
            <c:numRef>
              <c:f>'C2'!$E$25:$E$38</c:f>
              <c:numCache>
                <c:formatCode>0.00</c:formatCode>
                <c:ptCount val="14"/>
                <c:pt idx="0">
                  <c:v>0</c:v>
                </c:pt>
                <c:pt idx="1">
                  <c:v>1.1440413244255661</c:v>
                </c:pt>
                <c:pt idx="2">
                  <c:v>1.570799892774122</c:v>
                </c:pt>
                <c:pt idx="3">
                  <c:v>1.9310828801303079</c:v>
                </c:pt>
                <c:pt idx="4">
                  <c:v>3.5166551074521299</c:v>
                </c:pt>
                <c:pt idx="5">
                  <c:v>3.4304828247563597</c:v>
                </c:pt>
                <c:pt idx="6">
                  <c:v>3.1957655235027449</c:v>
                </c:pt>
                <c:pt idx="7">
                  <c:v>1.9762207192009895</c:v>
                </c:pt>
                <c:pt idx="8">
                  <c:v>2.5827103683077057</c:v>
                </c:pt>
                <c:pt idx="9">
                  <c:v>2.2143308216720494</c:v>
                </c:pt>
                <c:pt idx="10">
                  <c:v>1.6703552206673851</c:v>
                </c:pt>
                <c:pt idx="11">
                  <c:v>0.10930749910297821</c:v>
                </c:pt>
                <c:pt idx="12">
                  <c:v>0.2766846071044135</c:v>
                </c:pt>
                <c:pt idx="13">
                  <c:v>0.15253375663859986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8D-4A2E-8CCE-8E8F18E0849D}"/>
            </c:ext>
          </c:extLst>
        </c:ser>
        <c:ser>
          <c:idx val="3"/>
          <c:order val="3"/>
          <c:tx>
            <c:strRef>
              <c:f>'C2'!$B$25:$B$36</c:f>
              <c:strCach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17</c:v>
                </c:pt>
                <c:pt idx="5">
                  <c:v>19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31</c:v>
                </c:pt>
                <c:pt idx="11">
                  <c:v>43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671513206465036E-3"/>
                  <c:y val="-0.297681176815142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'C2'!$B$25:$B$36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17</c:v>
                </c:pt>
                <c:pt idx="5">
                  <c:v>19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31</c:v>
                </c:pt>
                <c:pt idx="11">
                  <c:v>43</c:v>
                </c:pt>
              </c:numCache>
            </c:numRef>
          </c:xVal>
          <c:yVal>
            <c:numRef>
              <c:f>'C2'!$C$25:$C$36</c:f>
              <c:numCache>
                <c:formatCode>0.00</c:formatCode>
                <c:ptCount val="12"/>
                <c:pt idx="0">
                  <c:v>6.846960914228478</c:v>
                </c:pt>
                <c:pt idx="1">
                  <c:v>7.3204901607363846</c:v>
                </c:pt>
                <c:pt idx="2">
                  <c:v>6.8785294624870907</c:v>
                </c:pt>
                <c:pt idx="3">
                  <c:v>6.9718627395349397</c:v>
                </c:pt>
                <c:pt idx="4">
                  <c:v>4.4532353998165508</c:v>
                </c:pt>
                <c:pt idx="5">
                  <c:v>5.0358821975016133</c:v>
                </c:pt>
                <c:pt idx="6">
                  <c:v>5.1422548086970474</c:v>
                </c:pt>
                <c:pt idx="7">
                  <c:v>3.3181372691369528</c:v>
                </c:pt>
                <c:pt idx="8">
                  <c:v>2.9269608239099085</c:v>
                </c:pt>
                <c:pt idx="9">
                  <c:v>2.3778233034571064</c:v>
                </c:pt>
                <c:pt idx="10">
                  <c:v>2.0452240717029451</c:v>
                </c:pt>
                <c:pt idx="11">
                  <c:v>0.18632522407170304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8D-4A2E-8CCE-8E8F18E0849D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'C2'!$B$25:$B$33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17</c:v>
                </c:pt>
                <c:pt idx="5">
                  <c:v>19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</c:numCache>
            </c:numRef>
          </c:xVal>
          <c:yVal>
            <c:numRef>
              <c:f>'C2'!$D$25:$D$33</c:f>
              <c:numCache>
                <c:formatCode>0.00</c:formatCode>
                <c:ptCount val="9"/>
                <c:pt idx="0">
                  <c:v>6.846960914228478</c:v>
                </c:pt>
                <c:pt idx="1">
                  <c:v>6.1764488363108185</c:v>
                </c:pt>
                <c:pt idx="2">
                  <c:v>5.3077295697129685</c:v>
                </c:pt>
                <c:pt idx="3">
                  <c:v>5.0407798594046316</c:v>
                </c:pt>
                <c:pt idx="4">
                  <c:v>0.9365802923644212</c:v>
                </c:pt>
                <c:pt idx="5">
                  <c:v>1.6053993727452538</c:v>
                </c:pt>
                <c:pt idx="6">
                  <c:v>1.9464892851943021</c:v>
                </c:pt>
                <c:pt idx="7">
                  <c:v>1.3419165499359635</c:v>
                </c:pt>
                <c:pt idx="8">
                  <c:v>0.34425045560220247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18D-4A2E-8CCE-8E8F18E08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7241071"/>
        <c:axId val="1047241551"/>
      </c:scatterChart>
      <c:valAx>
        <c:axId val="104724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7241551"/>
        <c:crosses val="autoZero"/>
        <c:crossBetween val="midCat"/>
      </c:valAx>
      <c:valAx>
        <c:axId val="1047241551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7241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33457742782152233"/>
          <c:y val="9.7793679024118049E-2"/>
          <c:w val="0.48212902005527863"/>
          <c:h val="6.2783797623804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'C2'!$D$86</c:f>
              <c:strCache>
                <c:ptCount val="1"/>
                <c:pt idx="0">
                  <c:v>lnCt/C0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036679790026243"/>
                  <c:y val="-8.571146454982443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'C2'!$B$87:$B$94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17</c:v>
                </c:pt>
                <c:pt idx="4">
                  <c:v>22</c:v>
                </c:pt>
                <c:pt idx="5">
                  <c:v>26</c:v>
                </c:pt>
                <c:pt idx="6">
                  <c:v>31</c:v>
                </c:pt>
                <c:pt idx="7">
                  <c:v>43</c:v>
                </c:pt>
              </c:numCache>
            </c:numRef>
          </c:xVal>
          <c:yVal>
            <c:numRef>
              <c:f>'C2'!$D$87:$D$94</c:f>
              <c:numCache>
                <c:formatCode>0.0000</c:formatCode>
                <c:ptCount val="8"/>
                <c:pt idx="0">
                  <c:v>0</c:v>
                </c:pt>
                <c:pt idx="1">
                  <c:v>-4.1026861743207563E-2</c:v>
                </c:pt>
                <c:pt idx="2">
                  <c:v>-3.9928302852350259E-2</c:v>
                </c:pt>
                <c:pt idx="3">
                  <c:v>-0.13837252589945162</c:v>
                </c:pt>
                <c:pt idx="4">
                  <c:v>-0.1735537480972312</c:v>
                </c:pt>
                <c:pt idx="5">
                  <c:v>-0.16839533142131041</c:v>
                </c:pt>
                <c:pt idx="6">
                  <c:v>-0.21313906768022334</c:v>
                </c:pt>
                <c:pt idx="7">
                  <c:v>-0.23955761617434959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48-4F0E-9F20-082F0491FB4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6628390201224846E-2"/>
                  <c:y val="-0.265126709823358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'C2'!$F$87:$F$91</c:f>
              <c:numCache>
                <c:formatCode>General</c:formatCode>
                <c:ptCount val="5"/>
                <c:pt idx="0">
                  <c:v>0</c:v>
                </c:pt>
                <c:pt idx="1">
                  <c:v>8.5</c:v>
                </c:pt>
                <c:pt idx="2">
                  <c:v>21</c:v>
                </c:pt>
                <c:pt idx="3">
                  <c:v>29</c:v>
                </c:pt>
                <c:pt idx="4">
                  <c:v>45.5</c:v>
                </c:pt>
              </c:numCache>
            </c:numRef>
          </c:xVal>
          <c:yVal>
            <c:numRef>
              <c:f>'C2'!$H$87:$H$91</c:f>
              <c:numCache>
                <c:formatCode>0.0000</c:formatCode>
                <c:ptCount val="5"/>
                <c:pt idx="0">
                  <c:v>0</c:v>
                </c:pt>
                <c:pt idx="1">
                  <c:v>2.4703722326244689E-3</c:v>
                </c:pt>
                <c:pt idx="2">
                  <c:v>-0.1419761687846349</c:v>
                </c:pt>
                <c:pt idx="3">
                  <c:v>-0.19082408149447463</c:v>
                </c:pt>
                <c:pt idx="4">
                  <c:v>-0.23218230837919851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948-4F0E-9F20-082F0491F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323023"/>
        <c:axId val="1088312463"/>
      </c:scatterChart>
      <c:valAx>
        <c:axId val="1088323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8312463"/>
        <c:crosses val="autoZero"/>
        <c:crossBetween val="midCat"/>
      </c:valAx>
      <c:valAx>
        <c:axId val="108831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8323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'C2'!$C$109</c:f>
              <c:strCache>
                <c:ptCount val="1"/>
                <c:pt idx="0">
                  <c:v>ppm CO2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'C2'!$B$110:$B$120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3">
                  <c:v>17</c:v>
                </c:pt>
                <c:pt idx="4">
                  <c:v>19</c:v>
                </c:pt>
                <c:pt idx="5">
                  <c:v>26</c:v>
                </c:pt>
                <c:pt idx="6">
                  <c:v>28</c:v>
                </c:pt>
                <c:pt idx="7">
                  <c:v>31</c:v>
                </c:pt>
                <c:pt idx="8">
                  <c:v>43</c:v>
                </c:pt>
                <c:pt idx="9">
                  <c:v>45</c:v>
                </c:pt>
                <c:pt idx="10">
                  <c:v>47</c:v>
                </c:pt>
              </c:numCache>
            </c:numRef>
          </c:xVal>
          <c:yVal>
            <c:numRef>
              <c:f>'C2'!$C$110:$C$120</c:f>
              <c:numCache>
                <c:formatCode>0.00</c:formatCode>
                <c:ptCount val="11"/>
                <c:pt idx="0">
                  <c:v>158.63</c:v>
                </c:pt>
                <c:pt idx="1">
                  <c:v>541.29999999999995</c:v>
                </c:pt>
                <c:pt idx="2">
                  <c:v>924.61</c:v>
                </c:pt>
                <c:pt idx="3">
                  <c:v>1130.8800000000001</c:v>
                </c:pt>
                <c:pt idx="4">
                  <c:v>1339.94</c:v>
                </c:pt>
                <c:pt idx="5">
                  <c:v>1130.2</c:v>
                </c:pt>
                <c:pt idx="6">
                  <c:v>1006.35</c:v>
                </c:pt>
                <c:pt idx="7">
                  <c:v>1011.148</c:v>
                </c:pt>
                <c:pt idx="8">
                  <c:v>865.83199999999999</c:v>
                </c:pt>
                <c:pt idx="9">
                  <c:v>948.10699999999997</c:v>
                </c:pt>
                <c:pt idx="10">
                  <c:v>949.54300000000001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CA-45FE-88EE-E00886177CF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'C2'!$E$110:$E$119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8.5</c:v>
                </c:pt>
                <c:pt idx="5">
                  <c:v>21</c:v>
                </c:pt>
                <c:pt idx="6">
                  <c:v>24</c:v>
                </c:pt>
                <c:pt idx="7">
                  <c:v>27</c:v>
                </c:pt>
                <c:pt idx="8">
                  <c:v>29</c:v>
                </c:pt>
                <c:pt idx="9">
                  <c:v>45.5</c:v>
                </c:pt>
              </c:numCache>
            </c:numRef>
          </c:xVal>
          <c:yVal>
            <c:numRef>
              <c:f>'C2'!$F$110:$F$119</c:f>
              <c:numCache>
                <c:formatCode>0.00</c:formatCode>
                <c:ptCount val="10"/>
                <c:pt idx="0">
                  <c:v>87.623000000000005</c:v>
                </c:pt>
                <c:pt idx="1">
                  <c:v>261.75099999999998</c:v>
                </c:pt>
                <c:pt idx="2">
                  <c:v>447.399</c:v>
                </c:pt>
                <c:pt idx="3">
                  <c:v>578.21400000000006</c:v>
                </c:pt>
                <c:pt idx="4">
                  <c:v>627.34299999999996</c:v>
                </c:pt>
                <c:pt idx="5">
                  <c:v>953.88400000000001</c:v>
                </c:pt>
                <c:pt idx="6">
                  <c:v>1032.8910000000001</c:v>
                </c:pt>
                <c:pt idx="7">
                  <c:v>1103.375</c:v>
                </c:pt>
                <c:pt idx="8">
                  <c:v>1107.8409999999999</c:v>
                </c:pt>
                <c:pt idx="9">
                  <c:v>1119.146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CA-45FE-88EE-E00886177CF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6154199475065613E-2"/>
                  <c:y val="-0.163825958015249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'C2'!$B$110:$B$112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7</c:v>
                </c:pt>
              </c:numCache>
            </c:numRef>
          </c:xVal>
          <c:yVal>
            <c:numRef>
              <c:f>'C2'!$C$110:$C$112</c:f>
              <c:numCache>
                <c:formatCode>0.00</c:formatCode>
                <c:ptCount val="3"/>
                <c:pt idx="0">
                  <c:v>158.63</c:v>
                </c:pt>
                <c:pt idx="1">
                  <c:v>541.29999999999995</c:v>
                </c:pt>
                <c:pt idx="2">
                  <c:v>924.61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CA-45FE-88EE-E00886177CF7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9171544181977255"/>
                  <c:y val="0.165476056086283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'C2'!$E$110:$E$114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8.5</c:v>
                </c:pt>
              </c:numCache>
            </c:numRef>
          </c:xVal>
          <c:yVal>
            <c:numRef>
              <c:f>'C2'!$F$110:$F$114</c:f>
              <c:numCache>
                <c:formatCode>0.00</c:formatCode>
                <c:ptCount val="5"/>
                <c:pt idx="0">
                  <c:v>87.623000000000005</c:v>
                </c:pt>
                <c:pt idx="1">
                  <c:v>261.75099999999998</c:v>
                </c:pt>
                <c:pt idx="2">
                  <c:v>447.399</c:v>
                </c:pt>
                <c:pt idx="3">
                  <c:v>578.21400000000006</c:v>
                </c:pt>
                <c:pt idx="4">
                  <c:v>627.34299999999996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ACA-45FE-88EE-E00886177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841103"/>
        <c:axId val="1262853103"/>
      </c:scatterChart>
      <c:valAx>
        <c:axId val="1262841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2853103"/>
        <c:crosses val="autoZero"/>
        <c:crossBetween val="midCat"/>
      </c:valAx>
      <c:valAx>
        <c:axId val="126285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28411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48724103899012E-2"/>
          <c:y val="4.0009084381936975E-2"/>
          <c:w val="0.860568539819767"/>
          <c:h val="0.869085235387734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'C3'!$C$8</c:f>
              <c:strCache>
                <c:ptCount val="1"/>
                <c:pt idx="0">
                  <c:v>mM 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1765524731395968E-2"/>
                  <c:y val="-0.385518601646701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'C3'!$B$9:$B$26</c:f>
              <c:numCache>
                <c:formatCode>General</c:formatCode>
                <c:ptCount val="1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22</c:v>
                </c:pt>
                <c:pt idx="6">
                  <c:v>25</c:v>
                </c:pt>
                <c:pt idx="7">
                  <c:v>27</c:v>
                </c:pt>
                <c:pt idx="8">
                  <c:v>29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  <c:pt idx="12">
                  <c:v>50</c:v>
                </c:pt>
                <c:pt idx="13">
                  <c:v>52</c:v>
                </c:pt>
                <c:pt idx="14">
                  <c:v>54</c:v>
                </c:pt>
                <c:pt idx="15">
                  <c:v>66</c:v>
                </c:pt>
              </c:numCache>
            </c:numRef>
          </c:xVal>
          <c:yVal>
            <c:numRef>
              <c:f>'C3'!$C$9:$C$26</c:f>
              <c:numCache>
                <c:formatCode>0.00</c:formatCode>
                <c:ptCount val="18"/>
                <c:pt idx="1">
                  <c:v>15.940374686008189</c:v>
                </c:pt>
                <c:pt idx="2">
                  <c:v>15.00531021062711</c:v>
                </c:pt>
                <c:pt idx="3">
                  <c:v>14.816203209094917</c:v>
                </c:pt>
                <c:pt idx="4">
                  <c:v>15.259947391921383</c:v>
                </c:pt>
                <c:pt idx="5">
                  <c:v>13.460135873552243</c:v>
                </c:pt>
                <c:pt idx="6">
                  <c:v>12.44368346636278</c:v>
                </c:pt>
                <c:pt idx="7">
                  <c:v>11.76325652897463</c:v>
                </c:pt>
                <c:pt idx="8">
                  <c:v>12.217142232357451</c:v>
                </c:pt>
                <c:pt idx="9">
                  <c:v>8.401686402116626</c:v>
                </c:pt>
                <c:pt idx="10">
                  <c:v>7.0832242500376994</c:v>
                </c:pt>
                <c:pt idx="11">
                  <c:v>6.9266602226076373</c:v>
                </c:pt>
                <c:pt idx="12">
                  <c:v>6.2995444128338116</c:v>
                </c:pt>
                <c:pt idx="15">
                  <c:v>2.9205128581660267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6F-472C-A999-C9F85AD767AA}"/>
            </c:ext>
          </c:extLst>
        </c:ser>
        <c:ser>
          <c:idx val="1"/>
          <c:order val="1"/>
          <c:tx>
            <c:strRef>
              <c:f>'C3'!$D$8</c:f>
              <c:strCache>
                <c:ptCount val="1"/>
                <c:pt idx="0">
                  <c:v>mM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'C3'!$B$9:$B$26</c:f>
              <c:numCache>
                <c:formatCode>General</c:formatCode>
                <c:ptCount val="1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22</c:v>
                </c:pt>
                <c:pt idx="6">
                  <c:v>25</c:v>
                </c:pt>
                <c:pt idx="7">
                  <c:v>27</c:v>
                </c:pt>
                <c:pt idx="8">
                  <c:v>29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  <c:pt idx="12">
                  <c:v>50</c:v>
                </c:pt>
                <c:pt idx="13">
                  <c:v>52</c:v>
                </c:pt>
                <c:pt idx="14">
                  <c:v>54</c:v>
                </c:pt>
                <c:pt idx="15">
                  <c:v>66</c:v>
                </c:pt>
              </c:numCache>
            </c:numRef>
          </c:xVal>
          <c:yVal>
            <c:numRef>
              <c:f>'C3'!$D$9:$D$26</c:f>
              <c:numCache>
                <c:formatCode>0.00</c:formatCode>
                <c:ptCount val="18"/>
                <c:pt idx="1">
                  <c:v>15.337665232286525</c:v>
                </c:pt>
                <c:pt idx="2">
                  <c:v>14.107462036350292</c:v>
                </c:pt>
                <c:pt idx="3">
                  <c:v>13.568806158884327</c:v>
                </c:pt>
                <c:pt idx="4">
                  <c:v>13.596320757199519</c:v>
                </c:pt>
                <c:pt idx="5">
                  <c:v>9.5353396161967829</c:v>
                </c:pt>
                <c:pt idx="6">
                  <c:v>8.0897414831636905</c:v>
                </c:pt>
                <c:pt idx="7">
                  <c:v>7.0794630367858504</c:v>
                </c:pt>
                <c:pt idx="8">
                  <c:v>6.828066509035482</c:v>
                </c:pt>
                <c:pt idx="9">
                  <c:v>1.9889584588428717</c:v>
                </c:pt>
                <c:pt idx="10">
                  <c:v>1.1533358023702902</c:v>
                </c:pt>
                <c:pt idx="11">
                  <c:v>0.78262856773080025</c:v>
                </c:pt>
                <c:pt idx="12">
                  <c:v>0.74159691433919417</c:v>
                </c:pt>
                <c:pt idx="13">
                  <c:v>5.4455157851318372</c:v>
                </c:pt>
                <c:pt idx="14">
                  <c:v>4.0166764934413619</c:v>
                </c:pt>
                <c:pt idx="15">
                  <c:v>1.655598766281928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6F-472C-A999-C9F85AD767AA}"/>
            </c:ext>
          </c:extLst>
        </c:ser>
        <c:ser>
          <c:idx val="2"/>
          <c:order val="2"/>
          <c:tx>
            <c:strRef>
              <c:f>'C3'!$E$8</c:f>
              <c:strCache>
                <c:ptCount val="1"/>
                <c:pt idx="0">
                  <c:v>mM 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'C3'!$B$9:$B$26</c:f>
              <c:numCache>
                <c:formatCode>General</c:formatCode>
                <c:ptCount val="1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22</c:v>
                </c:pt>
                <c:pt idx="6">
                  <c:v>25</c:v>
                </c:pt>
                <c:pt idx="7">
                  <c:v>27</c:v>
                </c:pt>
                <c:pt idx="8">
                  <c:v>29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  <c:pt idx="12">
                  <c:v>50</c:v>
                </c:pt>
                <c:pt idx="13">
                  <c:v>52</c:v>
                </c:pt>
                <c:pt idx="14">
                  <c:v>54</c:v>
                </c:pt>
                <c:pt idx="15">
                  <c:v>66</c:v>
                </c:pt>
              </c:numCache>
            </c:numRef>
          </c:xVal>
          <c:yVal>
            <c:numRef>
              <c:f>'C3'!$E$9:$E$26</c:f>
              <c:numCache>
                <c:formatCode>0.00</c:formatCode>
                <c:ptCount val="18"/>
                <c:pt idx="0">
                  <c:v>0</c:v>
                </c:pt>
                <c:pt idx="1">
                  <c:v>0.60270945372166473</c:v>
                </c:pt>
                <c:pt idx="2">
                  <c:v>0.8978481742768184</c:v>
                </c:pt>
                <c:pt idx="3">
                  <c:v>1.2473970502105904</c:v>
                </c:pt>
                <c:pt idx="4">
                  <c:v>1.6636266347218642</c:v>
                </c:pt>
                <c:pt idx="5">
                  <c:v>3.9247962573554593</c:v>
                </c:pt>
                <c:pt idx="6">
                  <c:v>4.3539419831990891</c:v>
                </c:pt>
                <c:pt idx="7">
                  <c:v>4.68379349218878</c:v>
                </c:pt>
                <c:pt idx="8">
                  <c:v>5.3890757233219695</c:v>
                </c:pt>
                <c:pt idx="9">
                  <c:v>6.4127279432737545</c:v>
                </c:pt>
                <c:pt idx="10">
                  <c:v>5.929888447667409</c:v>
                </c:pt>
                <c:pt idx="11">
                  <c:v>6.1440316548768363</c:v>
                </c:pt>
                <c:pt idx="12">
                  <c:v>5.5579474984946176</c:v>
                </c:pt>
                <c:pt idx="13">
                  <c:v>5.6007957388295262</c:v>
                </c:pt>
                <c:pt idx="14">
                  <c:v>4.52020739716394</c:v>
                </c:pt>
                <c:pt idx="15">
                  <c:v>1.2649140918840989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6F-472C-A999-C9F85AD767AA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6324337486478214"/>
                  <c:y val="-0.122206130124893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'C3'!$B$10:$B$21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22</c:v>
                </c:pt>
                <c:pt idx="5">
                  <c:v>25</c:v>
                </c:pt>
                <c:pt idx="6">
                  <c:v>27</c:v>
                </c:pt>
                <c:pt idx="7">
                  <c:v>29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  <c:pt idx="11">
                  <c:v>50</c:v>
                </c:pt>
              </c:numCache>
            </c:numRef>
          </c:xVal>
          <c:yVal>
            <c:numRef>
              <c:f>'C3'!$D$10:$D$21</c:f>
              <c:numCache>
                <c:formatCode>0.00</c:formatCode>
                <c:ptCount val="12"/>
                <c:pt idx="0">
                  <c:v>15.337665232286525</c:v>
                </c:pt>
                <c:pt idx="1">
                  <c:v>14.107462036350292</c:v>
                </c:pt>
                <c:pt idx="2">
                  <c:v>13.568806158884327</c:v>
                </c:pt>
                <c:pt idx="3">
                  <c:v>13.596320757199519</c:v>
                </c:pt>
                <c:pt idx="4">
                  <c:v>9.5353396161967829</c:v>
                </c:pt>
                <c:pt idx="5">
                  <c:v>8.0897414831636905</c:v>
                </c:pt>
                <c:pt idx="6">
                  <c:v>7.0794630367858504</c:v>
                </c:pt>
                <c:pt idx="7">
                  <c:v>6.828066509035482</c:v>
                </c:pt>
                <c:pt idx="8">
                  <c:v>1.9889584588428717</c:v>
                </c:pt>
                <c:pt idx="9">
                  <c:v>1.1533358023702902</c:v>
                </c:pt>
                <c:pt idx="10">
                  <c:v>0.78262856773080025</c:v>
                </c:pt>
                <c:pt idx="11">
                  <c:v>0.74159691433919417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06F-472C-A999-C9F85AD76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77408"/>
        <c:axId val="1194478368"/>
      </c:scatterChart>
      <c:valAx>
        <c:axId val="119447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4478368"/>
        <c:crosses val="autoZero"/>
        <c:crossBetween val="midCat"/>
      </c:valAx>
      <c:valAx>
        <c:axId val="119447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4477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0965810897587842"/>
          <c:y val="9.1156846780099277E-2"/>
          <c:w val="0.54488456383359263"/>
          <c:h val="6.1378002220690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577451</xdr:colOff>
      <xdr:row>8</xdr:row>
      <xdr:rowOff>86914</xdr:rowOff>
    </xdr:from>
    <xdr:to>
      <xdr:col>13</xdr:col>
      <xdr:colOff>476250</xdr:colOff>
      <xdr:row>28</xdr:row>
      <xdr:rowOff>35718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536177</xdr:colOff>
      <xdr:row>75</xdr:row>
      <xdr:rowOff>176608</xdr:rowOff>
    </xdr:from>
    <xdr:to>
      <xdr:col>14</xdr:col>
      <xdr:colOff>783033</xdr:colOff>
      <xdr:row>90</xdr:row>
      <xdr:rowOff>52783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12</xdr:col>
          <xdr:colOff>736600</xdr:colOff>
          <xdr:row>116</xdr:row>
          <xdr:rowOff>88900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434578</xdr:colOff>
      <xdr:row>122</xdr:row>
      <xdr:rowOff>98820</xdr:rowOff>
    </xdr:from>
    <xdr:to>
      <xdr:col>13</xdr:col>
      <xdr:colOff>83343</xdr:colOff>
      <xdr:row>141</xdr:row>
      <xdr:rowOff>11906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136920</xdr:colOff>
      <xdr:row>29</xdr:row>
      <xdr:rowOff>59532</xdr:rowOff>
    </xdr:from>
    <xdr:to>
      <xdr:col>13</xdr:col>
      <xdr:colOff>654843</xdr:colOff>
      <xdr:row>49</xdr:row>
      <xdr:rowOff>107156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53</xdr:row>
          <xdr:rowOff>171450</xdr:rowOff>
        </xdr:from>
        <xdr:to>
          <xdr:col>12</xdr:col>
          <xdr:colOff>812800</xdr:colOff>
          <xdr:row>71</xdr:row>
          <xdr:rowOff>127000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26</xdr:col>
      <xdr:colOff>0</xdr:colOff>
      <xdr:row>9</xdr:row>
      <xdr:rowOff>0</xdr:rowOff>
    </xdr:from>
    <xdr:to>
      <xdr:col>32</xdr:col>
      <xdr:colOff>309563</xdr:colOff>
      <xdr:row>19</xdr:row>
      <xdr:rowOff>130969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0812125" y="1714500"/>
          <a:ext cx="4881563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Amplitude</a:t>
          </a:r>
          <a:r>
            <a:rPr lang="fr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is the height of the center of the distribution in Y units.</a:t>
          </a:r>
        </a:p>
        <a:p>
          <a:endParaRPr lang="fr-CA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Mean</a:t>
          </a:r>
          <a:r>
            <a:rPr lang="fr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is the X value at the center of the distribution.</a:t>
          </a:r>
        </a:p>
        <a:p>
          <a:endParaRPr lang="fr-CA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SD</a:t>
          </a:r>
          <a:r>
            <a:rPr lang="fr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is a measure of the width of the distribution, in the same units as X.</a:t>
          </a:r>
        </a:p>
        <a:p>
          <a:endParaRPr lang="fr-CA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area under a Gaussian distribution equals  Amplitude*SD/0.3989. That constant equals the reciprocal of the square root of two pi.. Donc une surface mM*</a:t>
          </a:r>
          <a:r>
            <a:rPr lang="fr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endParaRPr lang="fr-CA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CA" sz="1100"/>
        </a:p>
      </xdr:txBody>
    </xdr:sp>
    <xdr:clientData/>
  </xdr:twoCellAnchor>
  <xdr:twoCellAnchor editAs="oneCell">
    <xdr:from>
      <xdr:col>26</xdr:col>
      <xdr:colOff>0</xdr:colOff>
      <xdr:row>21</xdr:row>
      <xdr:rowOff>0</xdr:rowOff>
    </xdr:from>
    <xdr:to>
      <xdr:col>30</xdr:col>
      <xdr:colOff>685800</xdr:colOff>
      <xdr:row>34</xdr:row>
      <xdr:rowOff>144460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2125" y="4012406"/>
          <a:ext cx="3733800" cy="2647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172640</xdr:colOff>
      <xdr:row>5</xdr:row>
      <xdr:rowOff>47625</xdr:rowOff>
    </xdr:from>
    <xdr:to>
      <xdr:col>13</xdr:col>
      <xdr:colOff>178593</xdr:colOff>
      <xdr:row>19</xdr:row>
      <xdr:rowOff>95251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220265</xdr:colOff>
      <xdr:row>22</xdr:row>
      <xdr:rowOff>59530</xdr:rowOff>
    </xdr:from>
    <xdr:to>
      <xdr:col>13</xdr:col>
      <xdr:colOff>130969</xdr:colOff>
      <xdr:row>39</xdr:row>
      <xdr:rowOff>35719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11</xdr:col>
          <xdr:colOff>527050</xdr:colOff>
          <xdr:row>56</xdr:row>
          <xdr:rowOff>50800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62</xdr:row>
          <xdr:rowOff>0</xdr:rowOff>
        </xdr:from>
        <xdr:to>
          <xdr:col>11</xdr:col>
          <xdr:colOff>660400</xdr:colOff>
          <xdr:row>78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410765</xdr:colOff>
      <xdr:row>84</xdr:row>
      <xdr:rowOff>122633</xdr:rowOff>
    </xdr:from>
    <xdr:to>
      <xdr:col>14</xdr:col>
      <xdr:colOff>410765</xdr:colOff>
      <xdr:row>102</xdr:row>
      <xdr:rowOff>35718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708421</xdr:colOff>
      <xdr:row>106</xdr:row>
      <xdr:rowOff>86915</xdr:rowOff>
    </xdr:from>
    <xdr:to>
      <xdr:col>12</xdr:col>
      <xdr:colOff>708421</xdr:colOff>
      <xdr:row>124</xdr:row>
      <xdr:rowOff>23812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589358</xdr:colOff>
      <xdr:row>6</xdr:row>
      <xdr:rowOff>130967</xdr:rowOff>
    </xdr:from>
    <xdr:to>
      <xdr:col>11</xdr:col>
      <xdr:colOff>654843</xdr:colOff>
      <xdr:row>26</xdr:row>
      <xdr:rowOff>47624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541733</xdr:colOff>
      <xdr:row>28</xdr:row>
      <xdr:rowOff>122237</xdr:rowOff>
    </xdr:from>
    <xdr:to>
      <xdr:col>12</xdr:col>
      <xdr:colOff>142875</xdr:colOff>
      <xdr:row>45</xdr:row>
      <xdr:rowOff>47625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50</xdr:row>
          <xdr:rowOff>12700</xdr:rowOff>
        </xdr:from>
        <xdr:to>
          <xdr:col>11</xdr:col>
          <xdr:colOff>190500</xdr:colOff>
          <xdr:row>65</xdr:row>
          <xdr:rowOff>171450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11</xdr:col>
          <xdr:colOff>666750</xdr:colOff>
          <xdr:row>88</xdr:row>
          <xdr:rowOff>88900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756047</xdr:colOff>
      <xdr:row>94</xdr:row>
      <xdr:rowOff>101600</xdr:rowOff>
    </xdr:from>
    <xdr:to>
      <xdr:col>14</xdr:col>
      <xdr:colOff>756047</xdr:colOff>
      <xdr:row>109</xdr:row>
      <xdr:rowOff>169069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601266</xdr:colOff>
      <xdr:row>114</xdr:row>
      <xdr:rowOff>30162</xdr:rowOff>
    </xdr:from>
    <xdr:to>
      <xdr:col>13</xdr:col>
      <xdr:colOff>601266</xdr:colOff>
      <xdr:row>129</xdr:row>
      <xdr:rowOff>61912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101202</xdr:colOff>
      <xdr:row>5</xdr:row>
      <xdr:rowOff>173038</xdr:rowOff>
    </xdr:from>
    <xdr:to>
      <xdr:col>12</xdr:col>
      <xdr:colOff>101202</xdr:colOff>
      <xdr:row>21</xdr:row>
      <xdr:rowOff>61913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636984</xdr:colOff>
      <xdr:row>24</xdr:row>
      <xdr:rowOff>137318</xdr:rowOff>
    </xdr:from>
    <xdr:to>
      <xdr:col>11</xdr:col>
      <xdr:colOff>636984</xdr:colOff>
      <xdr:row>40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46</xdr:row>
          <xdr:rowOff>38100</xdr:rowOff>
        </xdr:from>
        <xdr:to>
          <xdr:col>10</xdr:col>
          <xdr:colOff>793750</xdr:colOff>
          <xdr:row>62</xdr:row>
          <xdr:rowOff>69850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11</xdr:col>
          <xdr:colOff>666750</xdr:colOff>
          <xdr:row>84</xdr:row>
          <xdr:rowOff>88900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363140</xdr:colOff>
      <xdr:row>89</xdr:row>
      <xdr:rowOff>33337</xdr:rowOff>
    </xdr:from>
    <xdr:to>
      <xdr:col>14</xdr:col>
      <xdr:colOff>363140</xdr:colOff>
      <xdr:row>104</xdr:row>
      <xdr:rowOff>100806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136922</xdr:colOff>
      <xdr:row>110</xdr:row>
      <xdr:rowOff>143668</xdr:rowOff>
    </xdr:from>
    <xdr:to>
      <xdr:col>13</xdr:col>
      <xdr:colOff>136922</xdr:colOff>
      <xdr:row>125</xdr:row>
      <xdr:rowOff>172243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735409</xdr:colOff>
      <xdr:row>8</xdr:row>
      <xdr:rowOff>77787</xdr:rowOff>
    </xdr:from>
    <xdr:to>
      <xdr:col>11</xdr:col>
      <xdr:colOff>735409</xdr:colOff>
      <xdr:row>25</xdr:row>
      <xdr:rowOff>23811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740965</xdr:colOff>
      <xdr:row>26</xdr:row>
      <xdr:rowOff>65881</xdr:rowOff>
    </xdr:from>
    <xdr:to>
      <xdr:col>11</xdr:col>
      <xdr:colOff>740965</xdr:colOff>
      <xdr:row>41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0</xdr:rowOff>
        </xdr:from>
        <xdr:to>
          <xdr:col>11</xdr:col>
          <xdr:colOff>527050</xdr:colOff>
          <xdr:row>59</xdr:row>
          <xdr:rowOff>114300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65</xdr:row>
          <xdr:rowOff>0</xdr:rowOff>
        </xdr:from>
        <xdr:to>
          <xdr:col>11</xdr:col>
          <xdr:colOff>679450</xdr:colOff>
          <xdr:row>81</xdr:row>
          <xdr:rowOff>88900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7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788589</xdr:colOff>
      <xdr:row>85</xdr:row>
      <xdr:rowOff>155575</xdr:rowOff>
    </xdr:from>
    <xdr:to>
      <xdr:col>11</xdr:col>
      <xdr:colOff>586183</xdr:colOff>
      <xdr:row>101</xdr:row>
      <xdr:rowOff>5556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577453</xdr:colOff>
      <xdr:row>105</xdr:row>
      <xdr:rowOff>143669</xdr:rowOff>
    </xdr:from>
    <xdr:to>
      <xdr:col>14</xdr:col>
      <xdr:colOff>577453</xdr:colOff>
      <xdr:row>121</xdr:row>
      <xdr:rowOff>17463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717153</xdr:colOff>
      <xdr:row>6</xdr:row>
      <xdr:rowOff>23812</xdr:rowOff>
    </xdr:from>
    <xdr:to>
      <xdr:col>11</xdr:col>
      <xdr:colOff>717153</xdr:colOff>
      <xdr:row>21</xdr:row>
      <xdr:rowOff>119063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202008</xdr:colOff>
      <xdr:row>22</xdr:row>
      <xdr:rowOff>149226</xdr:rowOff>
    </xdr:from>
    <xdr:to>
      <xdr:col>12</xdr:col>
      <xdr:colOff>476249</xdr:colOff>
      <xdr:row>39</xdr:row>
      <xdr:rowOff>83343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16</xdr:col>
          <xdr:colOff>476250</xdr:colOff>
          <xdr:row>62</xdr:row>
          <xdr:rowOff>31750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8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67</xdr:row>
          <xdr:rowOff>0</xdr:rowOff>
        </xdr:from>
        <xdr:to>
          <xdr:col>9</xdr:col>
          <xdr:colOff>412750</xdr:colOff>
          <xdr:row>82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8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720328</xdr:colOff>
      <xdr:row>86</xdr:row>
      <xdr:rowOff>107950</xdr:rowOff>
    </xdr:from>
    <xdr:to>
      <xdr:col>14</xdr:col>
      <xdr:colOff>720328</xdr:colOff>
      <xdr:row>101</xdr:row>
      <xdr:rowOff>172244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514747</xdr:colOff>
      <xdr:row>105</xdr:row>
      <xdr:rowOff>36512</xdr:rowOff>
    </xdr:from>
    <xdr:to>
      <xdr:col>10</xdr:col>
      <xdr:colOff>514747</xdr:colOff>
      <xdr:row>120</xdr:row>
      <xdr:rowOff>65087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259158</xdr:colOff>
      <xdr:row>7</xdr:row>
      <xdr:rowOff>53975</xdr:rowOff>
    </xdr:from>
    <xdr:to>
      <xdr:col>12</xdr:col>
      <xdr:colOff>761999</xdr:colOff>
      <xdr:row>27</xdr:row>
      <xdr:rowOff>11906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169465</xdr:colOff>
      <xdr:row>33</xdr:row>
      <xdr:rowOff>45245</xdr:rowOff>
    </xdr:from>
    <xdr:to>
      <xdr:col>12</xdr:col>
      <xdr:colOff>169465</xdr:colOff>
      <xdr:row>50</xdr:row>
      <xdr:rowOff>119062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11</xdr:col>
          <xdr:colOff>565150</xdr:colOff>
          <xdr:row>73</xdr:row>
          <xdr:rowOff>31750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9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416322</xdr:colOff>
      <xdr:row>110</xdr:row>
      <xdr:rowOff>111125</xdr:rowOff>
    </xdr:from>
    <xdr:to>
      <xdr:col>14</xdr:col>
      <xdr:colOff>416322</xdr:colOff>
      <xdr:row>125</xdr:row>
      <xdr:rowOff>169068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744140</xdr:colOff>
      <xdr:row>133</xdr:row>
      <xdr:rowOff>45244</xdr:rowOff>
    </xdr:from>
    <xdr:to>
      <xdr:col>11</xdr:col>
      <xdr:colOff>380999</xdr:colOff>
      <xdr:row>152</xdr:row>
      <xdr:rowOff>47624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86</xdr:row>
          <xdr:rowOff>0</xdr:rowOff>
        </xdr:from>
        <xdr:to>
          <xdr:col>8</xdr:col>
          <xdr:colOff>317500</xdr:colOff>
          <xdr:row>102</xdr:row>
          <xdr:rowOff>88900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9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107157</xdr:colOff>
      <xdr:row>93</xdr:row>
      <xdr:rowOff>176062</xdr:rowOff>
    </xdr:from>
    <xdr:to>
      <xdr:col>4</xdr:col>
      <xdr:colOff>287157</xdr:colOff>
      <xdr:row>95</xdr:row>
      <xdr:rowOff>119062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 rot="16200000">
          <a:off x="3261751" y="18036000"/>
          <a:ext cx="324000" cy="180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CA" sz="1200" b="1" kern="1200"/>
            <a:t>mM</a:t>
          </a:r>
          <a:endParaRPr lang="fr-CA" sz="1100" b="1" kern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181372</xdr:colOff>
      <xdr:row>7</xdr:row>
      <xdr:rowOff>45244</xdr:rowOff>
    </xdr:from>
    <xdr:to>
      <xdr:col>13</xdr:col>
      <xdr:colOff>23812</xdr:colOff>
      <xdr:row>26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65484</xdr:colOff>
      <xdr:row>30</xdr:row>
      <xdr:rowOff>26988</xdr:rowOff>
    </xdr:from>
    <xdr:to>
      <xdr:col>12</xdr:col>
      <xdr:colOff>690562</xdr:colOff>
      <xdr:row>47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0</xdr:rowOff>
        </xdr:from>
        <xdr:to>
          <xdr:col>17</xdr:col>
          <xdr:colOff>476250</xdr:colOff>
          <xdr:row>71</xdr:row>
          <xdr:rowOff>50800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A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79</xdr:row>
          <xdr:rowOff>0</xdr:rowOff>
        </xdr:from>
        <xdr:to>
          <xdr:col>8</xdr:col>
          <xdr:colOff>393700</xdr:colOff>
          <xdr:row>95</xdr:row>
          <xdr:rowOff>88900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A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113109</xdr:colOff>
      <xdr:row>103</xdr:row>
      <xdr:rowOff>36513</xdr:rowOff>
    </xdr:from>
    <xdr:to>
      <xdr:col>15</xdr:col>
      <xdr:colOff>113109</xdr:colOff>
      <xdr:row>118</xdr:row>
      <xdr:rowOff>100806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339327</xdr:colOff>
      <xdr:row>123</xdr:row>
      <xdr:rowOff>155575</xdr:rowOff>
    </xdr:from>
    <xdr:to>
      <xdr:col>10</xdr:col>
      <xdr:colOff>339327</xdr:colOff>
      <xdr:row>139</xdr:row>
      <xdr:rowOff>5556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5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14.bin"/><Relationship Id="rId5" Type="http://schemas.openxmlformats.org/officeDocument/2006/relationships/image" Target="../media/image14.emf"/><Relationship Id="rId4" Type="http://schemas.openxmlformats.org/officeDocument/2006/relationships/oleObject" Target="../embeddings/oleObject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7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16.bin"/><Relationship Id="rId5" Type="http://schemas.openxmlformats.org/officeDocument/2006/relationships/image" Target="../media/image16.emf"/><Relationship Id="rId4" Type="http://schemas.openxmlformats.org/officeDocument/2006/relationships/oleObject" Target="../embeddings/oleObject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9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11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10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13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12.emf"/><Relationship Id="rId4" Type="http://schemas.openxmlformats.org/officeDocument/2006/relationships/oleObject" Target="../embeddings/oleObject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EA9F-1030-405D-A64F-1D7D74634244}">
  <dimension ref="B5:C16"/>
  <sheetViews>
    <sheetView tabSelected="1" workbookViewId="0">
      <selection activeCell="B15" sqref="B15"/>
    </sheetView>
  </sheetViews>
  <sheetFormatPr baseColWidth="10" defaultRowHeight="14.5" x14ac:dyDescent="0.35"/>
  <cols>
    <col min="2" max="2" width="45.26953125" customWidth="1"/>
    <col min="3" max="3" width="28.26953125" customWidth="1"/>
  </cols>
  <sheetData>
    <row r="5" spans="2:3" x14ac:dyDescent="0.35">
      <c r="B5" t="s">
        <v>258</v>
      </c>
      <c r="C5" t="s">
        <v>259</v>
      </c>
    </row>
    <row r="7" spans="2:3" x14ac:dyDescent="0.35">
      <c r="B7" t="s">
        <v>260</v>
      </c>
      <c r="C7" t="s">
        <v>226</v>
      </c>
    </row>
    <row r="8" spans="2:3" x14ac:dyDescent="0.35">
      <c r="C8" t="s">
        <v>227</v>
      </c>
    </row>
    <row r="10" spans="2:3" x14ac:dyDescent="0.35">
      <c r="B10" t="s">
        <v>223</v>
      </c>
      <c r="C10" t="s">
        <v>224</v>
      </c>
    </row>
    <row r="12" spans="2:3" x14ac:dyDescent="0.35">
      <c r="B12" t="s">
        <v>225</v>
      </c>
      <c r="C12" t="s">
        <v>173</v>
      </c>
    </row>
    <row r="13" spans="2:3" x14ac:dyDescent="0.35">
      <c r="C13" t="s">
        <v>174</v>
      </c>
    </row>
    <row r="14" spans="2:3" x14ac:dyDescent="0.35">
      <c r="C14" t="s">
        <v>176</v>
      </c>
    </row>
    <row r="15" spans="2:3" x14ac:dyDescent="0.35">
      <c r="C15" t="s">
        <v>175</v>
      </c>
    </row>
    <row r="16" spans="2:3" x14ac:dyDescent="0.35">
      <c r="C16" t="s">
        <v>179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61AC-2F75-45DC-A3BF-7F6911A7DAD8}">
  <dimension ref="B2:S155"/>
  <sheetViews>
    <sheetView topLeftCell="A69" zoomScale="80" zoomScaleNormal="80" workbookViewId="0">
      <selection activeCell="O39" sqref="O39"/>
    </sheetView>
  </sheetViews>
  <sheetFormatPr baseColWidth="10" defaultRowHeight="14.5" x14ac:dyDescent="0.35"/>
  <cols>
    <col min="2" max="2" width="14.1796875" customWidth="1"/>
    <col min="5" max="5" width="11.453125" customWidth="1"/>
    <col min="6" max="6" width="14.81640625" customWidth="1"/>
  </cols>
  <sheetData>
    <row r="2" spans="2:19" x14ac:dyDescent="0.35">
      <c r="B2" t="s">
        <v>74</v>
      </c>
    </row>
    <row r="5" spans="2:19" x14ac:dyDescent="0.35">
      <c r="B5" s="58" t="s">
        <v>173</v>
      </c>
      <c r="C5" s="58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2:19" x14ac:dyDescent="0.35">
      <c r="B6" t="s">
        <v>8</v>
      </c>
    </row>
    <row r="7" spans="2:19" x14ac:dyDescent="0.35">
      <c r="B7" s="7" t="s">
        <v>49</v>
      </c>
    </row>
    <row r="8" spans="2:19" x14ac:dyDescent="0.35">
      <c r="B8" s="5" t="s">
        <v>10</v>
      </c>
      <c r="C8" s="6" t="s">
        <v>1</v>
      </c>
      <c r="D8" s="6" t="s">
        <v>2</v>
      </c>
      <c r="E8" s="6" t="s">
        <v>3</v>
      </c>
    </row>
    <row r="9" spans="2:19" x14ac:dyDescent="0.35">
      <c r="B9" s="13">
        <v>0</v>
      </c>
      <c r="C9" s="9">
        <v>30.395938931029843</v>
      </c>
      <c r="D9" s="9">
        <v>29.465176611487887</v>
      </c>
      <c r="E9" s="9">
        <v>0.93076231954195543</v>
      </c>
    </row>
    <row r="10" spans="2:19" x14ac:dyDescent="0.35">
      <c r="B10" s="13">
        <v>2</v>
      </c>
      <c r="C10" s="9">
        <v>24.206120041627404</v>
      </c>
      <c r="D10" s="9">
        <v>23.430754557099569</v>
      </c>
      <c r="E10" s="9">
        <v>0.77536548452783383</v>
      </c>
    </row>
    <row r="11" spans="2:19" x14ac:dyDescent="0.35">
      <c r="B11" s="13">
        <v>4</v>
      </c>
      <c r="C11" s="9">
        <v>23.61794648363718</v>
      </c>
      <c r="D11" s="9">
        <v>22.868480431410422</v>
      </c>
      <c r="E11" s="9">
        <v>0.74946605222675811</v>
      </c>
    </row>
    <row r="12" spans="2:19" x14ac:dyDescent="0.35">
      <c r="B12" s="13">
        <v>6</v>
      </c>
      <c r="C12" s="9">
        <v>26.898411035758677</v>
      </c>
      <c r="D12" s="9">
        <v>24.209721793987281</v>
      </c>
      <c r="E12" s="9">
        <v>2.6886892417713972</v>
      </c>
    </row>
    <row r="13" spans="2:19" x14ac:dyDescent="0.35">
      <c r="B13" s="13">
        <v>8</v>
      </c>
      <c r="C13" s="9">
        <v>26.278729242039066</v>
      </c>
      <c r="D13" s="9">
        <v>23.489679398591413</v>
      </c>
      <c r="E13" s="9">
        <v>2.7890498434476516</v>
      </c>
    </row>
    <row r="14" spans="2:19" x14ac:dyDescent="0.35">
      <c r="B14" s="13">
        <v>23</v>
      </c>
      <c r="C14" s="9">
        <v>20.064401164700893</v>
      </c>
      <c r="D14" s="9">
        <v>16.009514456971075</v>
      </c>
      <c r="E14" s="9">
        <v>4.0548867077298176</v>
      </c>
    </row>
    <row r="15" spans="2:19" x14ac:dyDescent="0.35">
      <c r="B15" s="13">
        <v>25</v>
      </c>
      <c r="C15" s="9">
        <v>20.771608617815005</v>
      </c>
      <c r="D15" s="9">
        <v>15.981824131598076</v>
      </c>
      <c r="E15" s="9">
        <v>4.7897844862169308</v>
      </c>
    </row>
    <row r="16" spans="2:19" x14ac:dyDescent="0.35">
      <c r="B16" s="13">
        <v>27</v>
      </c>
      <c r="C16" s="9">
        <v>21.314268540771405</v>
      </c>
      <c r="D16" s="9">
        <v>15.687607291532835</v>
      </c>
      <c r="E16" s="9">
        <v>5.6266612492385697</v>
      </c>
      <c r="O16" t="s">
        <v>264</v>
      </c>
    </row>
    <row r="17" spans="2:17" x14ac:dyDescent="0.35">
      <c r="B17" s="13">
        <v>30</v>
      </c>
      <c r="C17" s="9">
        <v>17.666196427870652</v>
      </c>
      <c r="D17" s="9">
        <v>11.722266529924735</v>
      </c>
      <c r="E17" s="9">
        <v>5.9439298979459165</v>
      </c>
    </row>
    <row r="18" spans="2:17" x14ac:dyDescent="0.35">
      <c r="B18" s="13">
        <v>32</v>
      </c>
      <c r="C18" s="9">
        <v>17.911267439464712</v>
      </c>
      <c r="D18" s="9">
        <v>12.315361856536546</v>
      </c>
      <c r="E18" s="9">
        <v>5.5959055829281672</v>
      </c>
    </row>
    <row r="19" spans="2:17" x14ac:dyDescent="0.35">
      <c r="B19" s="13">
        <v>47</v>
      </c>
      <c r="C19" s="9">
        <v>14.123153332483422</v>
      </c>
      <c r="D19" s="9">
        <v>7.1043953055891924</v>
      </c>
      <c r="E19" s="9">
        <v>7.0187580268942309</v>
      </c>
    </row>
    <row r="20" spans="2:17" x14ac:dyDescent="0.35">
      <c r="B20" s="13">
        <v>49</v>
      </c>
      <c r="C20" s="9">
        <v>14.543276706254638</v>
      </c>
      <c r="D20" s="9">
        <v>6.4464530610725399</v>
      </c>
      <c r="E20" s="9">
        <v>8.0968236451820967</v>
      </c>
    </row>
    <row r="21" spans="2:17" x14ac:dyDescent="0.35">
      <c r="B21" s="13">
        <v>52</v>
      </c>
      <c r="C21" s="9">
        <v>13.538481385166349</v>
      </c>
      <c r="D21" s="9">
        <v>4.9447113274238159</v>
      </c>
      <c r="E21" s="9">
        <v>8.5937700577425336</v>
      </c>
    </row>
    <row r="22" spans="2:17" x14ac:dyDescent="0.35">
      <c r="B22" s="13">
        <v>54</v>
      </c>
      <c r="C22" s="9">
        <v>11.815975344026748</v>
      </c>
      <c r="D22" s="9">
        <v>4.2258100970084049</v>
      </c>
      <c r="E22" s="9">
        <v>7.5901652470183434</v>
      </c>
    </row>
    <row r="23" spans="2:17" x14ac:dyDescent="0.35">
      <c r="B23" s="13">
        <v>56</v>
      </c>
      <c r="C23" s="9">
        <v>11.654927859459955</v>
      </c>
      <c r="D23" s="9">
        <v>3.5176363211564681</v>
      </c>
      <c r="E23" s="9">
        <v>8.1372915383034865</v>
      </c>
    </row>
    <row r="24" spans="2:17" x14ac:dyDescent="0.35">
      <c r="B24" s="13">
        <v>58</v>
      </c>
      <c r="C24" s="9">
        <v>11.122771203440758</v>
      </c>
      <c r="D24" s="9">
        <v>2.8462697944055697</v>
      </c>
      <c r="E24" s="9">
        <v>8.2765014090351894</v>
      </c>
      <c r="P24" s="36" t="s">
        <v>75</v>
      </c>
      <c r="Q24" s="36" t="s">
        <v>76</v>
      </c>
    </row>
    <row r="25" spans="2:17" x14ac:dyDescent="0.35">
      <c r="B25" s="13">
        <v>71</v>
      </c>
      <c r="C25" s="9">
        <v>6.8970282777929093</v>
      </c>
      <c r="D25" s="9">
        <v>-1.1819896584369918</v>
      </c>
      <c r="E25" s="9">
        <v>8.0790179362299011</v>
      </c>
      <c r="P25" t="s">
        <v>37</v>
      </c>
      <c r="Q25" t="s">
        <v>37</v>
      </c>
    </row>
    <row r="26" spans="2:17" x14ac:dyDescent="0.35">
      <c r="B26" s="13">
        <v>73</v>
      </c>
      <c r="C26" s="9">
        <v>6.0217706404597875</v>
      </c>
      <c r="D26" s="9">
        <v>-0.89824565003179979</v>
      </c>
      <c r="E26" s="9">
        <v>6.9200162904915876</v>
      </c>
      <c r="O26" s="32" t="s">
        <v>35</v>
      </c>
      <c r="P26" s="32">
        <v>0.40820000000000001</v>
      </c>
      <c r="Q26" s="32">
        <v>0.13650000000000001</v>
      </c>
    </row>
    <row r="27" spans="2:17" x14ac:dyDescent="0.35">
      <c r="B27" s="13">
        <v>76</v>
      </c>
      <c r="C27" s="9">
        <v>4.9399529269142128</v>
      </c>
      <c r="D27" s="9">
        <v>-0.85343612881924114</v>
      </c>
      <c r="E27" s="9">
        <v>5.7933890557334538</v>
      </c>
      <c r="O27" s="32" t="s">
        <v>36</v>
      </c>
      <c r="P27" s="32">
        <v>0.27710000000000001</v>
      </c>
      <c r="Q27" s="32">
        <v>0.12809999999999999</v>
      </c>
    </row>
    <row r="28" spans="2:17" x14ac:dyDescent="0.35">
      <c r="B28" s="13">
        <v>78</v>
      </c>
      <c r="C28" s="9">
        <v>5.8992351346627601</v>
      </c>
      <c r="D28" s="9">
        <v>0.57203658397167234</v>
      </c>
      <c r="E28" s="9">
        <v>5.3271985506910884</v>
      </c>
    </row>
    <row r="29" spans="2:17" x14ac:dyDescent="0.35">
      <c r="B29" s="13">
        <v>97</v>
      </c>
      <c r="C29" s="9">
        <v>2.1951453372498539</v>
      </c>
      <c r="D29" s="9">
        <v>-1.210635853452626</v>
      </c>
      <c r="E29" s="9">
        <v>3.4057811907024802</v>
      </c>
    </row>
    <row r="33" spans="2:15" x14ac:dyDescent="0.35">
      <c r="B33" t="s">
        <v>9</v>
      </c>
    </row>
    <row r="34" spans="2:15" x14ac:dyDescent="0.35">
      <c r="B34" s="7" t="s">
        <v>50</v>
      </c>
    </row>
    <row r="35" spans="2:15" x14ac:dyDescent="0.35">
      <c r="B35" s="5" t="s">
        <v>10</v>
      </c>
      <c r="C35" s="6" t="s">
        <v>1</v>
      </c>
      <c r="D35" s="6" t="s">
        <v>2</v>
      </c>
      <c r="E35" s="6" t="s">
        <v>3</v>
      </c>
    </row>
    <row r="36" spans="2:15" x14ac:dyDescent="0.35">
      <c r="B36" s="13">
        <v>0</v>
      </c>
      <c r="C36" s="9">
        <v>24.720335363071893</v>
      </c>
      <c r="D36" s="9">
        <v>24.526694785113687</v>
      </c>
      <c r="E36" s="9">
        <v>0.19364057795820433</v>
      </c>
    </row>
    <row r="37" spans="2:15" x14ac:dyDescent="0.35">
      <c r="B37" s="13">
        <v>2.5</v>
      </c>
      <c r="C37" s="9">
        <v>23.910825848516314</v>
      </c>
      <c r="D37" s="9">
        <v>23.694901922750322</v>
      </c>
      <c r="E37" s="9">
        <v>0.21592392576599112</v>
      </c>
    </row>
    <row r="38" spans="2:15" x14ac:dyDescent="0.35">
      <c r="B38" s="13">
        <v>4</v>
      </c>
      <c r="C38" s="9">
        <v>23.873654878429807</v>
      </c>
      <c r="D38" s="9">
        <v>23.565315500647358</v>
      </c>
      <c r="E38" s="9">
        <v>0.30833937778244835</v>
      </c>
    </row>
    <row r="39" spans="2:15" x14ac:dyDescent="0.35">
      <c r="B39" s="13">
        <v>6</v>
      </c>
      <c r="C39" s="9">
        <v>22.593651705197466</v>
      </c>
      <c r="D39" s="9">
        <v>22.148675651059815</v>
      </c>
      <c r="E39" s="9">
        <v>0.44497605413765196</v>
      </c>
      <c r="O39" t="s">
        <v>265</v>
      </c>
    </row>
    <row r="40" spans="2:15" x14ac:dyDescent="0.35">
      <c r="B40" s="13">
        <v>8</v>
      </c>
      <c r="C40" s="9">
        <v>22.80325599746504</v>
      </c>
      <c r="D40" s="9">
        <v>22.377281262525038</v>
      </c>
      <c r="E40" s="9">
        <v>0.42597473494000154</v>
      </c>
    </row>
    <row r="41" spans="2:15" x14ac:dyDescent="0.35">
      <c r="B41" s="13">
        <v>11</v>
      </c>
      <c r="C41" s="9">
        <v>22.940239942019346</v>
      </c>
      <c r="D41" s="9">
        <v>22.402502977458482</v>
      </c>
      <c r="E41" s="9">
        <v>0.53773696456086673</v>
      </c>
    </row>
    <row r="42" spans="2:15" x14ac:dyDescent="0.35">
      <c r="B42" s="13">
        <v>25.5</v>
      </c>
      <c r="C42" s="9">
        <v>20.402949917796381</v>
      </c>
      <c r="D42" s="9">
        <v>19.527680643158227</v>
      </c>
      <c r="E42" s="9">
        <v>0.87526927463815229</v>
      </c>
    </row>
    <row r="43" spans="2:15" x14ac:dyDescent="0.35">
      <c r="B43" s="13">
        <v>28</v>
      </c>
      <c r="C43" s="9">
        <v>20.175103146037589</v>
      </c>
      <c r="D43" s="9">
        <v>19.27945066709448</v>
      </c>
      <c r="E43" s="9">
        <v>0.8956524789431114</v>
      </c>
    </row>
    <row r="44" spans="2:15" x14ac:dyDescent="0.35">
      <c r="B44" s="13">
        <v>54</v>
      </c>
      <c r="C44" s="9">
        <v>16.958403643736702</v>
      </c>
      <c r="D44" s="9">
        <v>15.898821691285978</v>
      </c>
      <c r="E44" s="9">
        <v>1.0595819524507217</v>
      </c>
    </row>
    <row r="45" spans="2:15" x14ac:dyDescent="0.35">
      <c r="B45" s="13">
        <v>57</v>
      </c>
      <c r="C45" s="9">
        <v>15.560002831580755</v>
      </c>
      <c r="D45" s="9">
        <v>14.455335970164185</v>
      </c>
      <c r="E45" s="9">
        <v>1.1046668614165707</v>
      </c>
    </row>
    <row r="46" spans="2:15" x14ac:dyDescent="0.35">
      <c r="B46" s="13">
        <v>75.5</v>
      </c>
      <c r="C46" s="9">
        <v>14.164011264163522</v>
      </c>
      <c r="D46" s="9">
        <v>12.915452700877681</v>
      </c>
      <c r="E46" s="9">
        <v>1.2485585632858403</v>
      </c>
    </row>
    <row r="47" spans="2:15" x14ac:dyDescent="0.35">
      <c r="B47" s="13">
        <v>78.5</v>
      </c>
      <c r="C47" s="9">
        <v>13.949931898264293</v>
      </c>
      <c r="D47" s="9">
        <v>12.661988759995564</v>
      </c>
      <c r="E47" s="9">
        <v>1.2879431382687281</v>
      </c>
    </row>
    <row r="48" spans="2:15" x14ac:dyDescent="0.35">
      <c r="B48" s="46">
        <v>98</v>
      </c>
      <c r="C48" s="9">
        <v>12.416612970446989</v>
      </c>
      <c r="D48" s="9">
        <v>11.083412232619242</v>
      </c>
      <c r="E48" s="9">
        <v>1.3332007378277475</v>
      </c>
    </row>
    <row r="49" spans="2:19" x14ac:dyDescent="0.35">
      <c r="B49" s="46">
        <v>102</v>
      </c>
      <c r="C49" s="9">
        <v>10.710845889158511</v>
      </c>
      <c r="D49" s="9">
        <v>9.5128324253243921</v>
      </c>
      <c r="E49" s="9">
        <v>1.1980134638341189</v>
      </c>
    </row>
    <row r="50" spans="2:19" x14ac:dyDescent="0.35">
      <c r="B50" s="46">
        <v>106</v>
      </c>
      <c r="C50" s="9">
        <v>10.486293693101823</v>
      </c>
      <c r="D50" s="9">
        <v>9.3372716467292598</v>
      </c>
      <c r="E50" s="9">
        <v>1.1490220463725636</v>
      </c>
    </row>
    <row r="51" spans="2:19" x14ac:dyDescent="0.35">
      <c r="B51" s="46">
        <v>120</v>
      </c>
      <c r="C51" s="9">
        <v>8.702984980104576</v>
      </c>
      <c r="D51" s="9">
        <v>7.6269947822423383</v>
      </c>
      <c r="E51" s="9">
        <v>1.0759901978622382</v>
      </c>
    </row>
    <row r="54" spans="2:19" x14ac:dyDescent="0.35">
      <c r="B54" s="58" t="s">
        <v>174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</row>
    <row r="55" spans="2:19" x14ac:dyDescent="0.35">
      <c r="B55" t="s">
        <v>8</v>
      </c>
      <c r="E55" t="s">
        <v>9</v>
      </c>
    </row>
    <row r="56" spans="2:19" x14ac:dyDescent="0.35">
      <c r="B56" s="7" t="s">
        <v>49</v>
      </c>
      <c r="E56" s="7" t="s">
        <v>50</v>
      </c>
    </row>
    <row r="57" spans="2:19" x14ac:dyDescent="0.35">
      <c r="B57" s="5" t="s">
        <v>10</v>
      </c>
      <c r="C57" s="6" t="s">
        <v>3</v>
      </c>
      <c r="E57" s="5" t="s">
        <v>10</v>
      </c>
      <c r="F57" s="6" t="s">
        <v>3</v>
      </c>
    </row>
    <row r="58" spans="2:19" x14ac:dyDescent="0.35">
      <c r="B58" s="13">
        <v>0</v>
      </c>
      <c r="C58" s="9">
        <v>0.93076231954195543</v>
      </c>
      <c r="E58" s="13">
        <v>0</v>
      </c>
      <c r="F58" s="9">
        <v>0.19364057795820433</v>
      </c>
      <c r="O58" s="36"/>
      <c r="P58" s="36" t="s">
        <v>75</v>
      </c>
      <c r="Q58" s="36" t="s">
        <v>76</v>
      </c>
    </row>
    <row r="59" spans="2:19" x14ac:dyDescent="0.35">
      <c r="B59" s="13">
        <v>2</v>
      </c>
      <c r="C59" s="9">
        <v>0.77536548452783383</v>
      </c>
      <c r="E59" s="13">
        <v>2.5</v>
      </c>
      <c r="F59" s="9">
        <v>0.21592392576599112</v>
      </c>
      <c r="O59" s="22" t="s">
        <v>26</v>
      </c>
      <c r="P59" s="37"/>
      <c r="Q59" s="37"/>
    </row>
    <row r="60" spans="2:19" x14ac:dyDescent="0.35">
      <c r="B60" s="13">
        <v>4</v>
      </c>
      <c r="C60" s="9">
        <v>0.74946605222675811</v>
      </c>
      <c r="E60" s="13">
        <v>4</v>
      </c>
      <c r="F60" s="9">
        <v>0.30833937778244835</v>
      </c>
      <c r="O60" s="22" t="s">
        <v>16</v>
      </c>
      <c r="P60" s="37"/>
      <c r="Q60" s="37"/>
    </row>
    <row r="61" spans="2:19" x14ac:dyDescent="0.35">
      <c r="B61" s="13">
        <v>6</v>
      </c>
      <c r="C61" s="9">
        <v>2.6886892417713972</v>
      </c>
      <c r="E61" s="13">
        <v>6</v>
      </c>
      <c r="F61" s="9">
        <v>0.44497605413765196</v>
      </c>
      <c r="O61" s="22" t="s">
        <v>27</v>
      </c>
      <c r="P61" s="37">
        <v>8.141</v>
      </c>
      <c r="Q61" s="37">
        <v>1.3129999999999999</v>
      </c>
    </row>
    <row r="62" spans="2:19" x14ac:dyDescent="0.35">
      <c r="B62" s="13">
        <v>8</v>
      </c>
      <c r="C62" s="9">
        <v>2.7890498434476516</v>
      </c>
      <c r="E62" s="13">
        <v>8</v>
      </c>
      <c r="F62" s="9">
        <v>0.42597473494000154</v>
      </c>
      <c r="O62" s="22" t="s">
        <v>28</v>
      </c>
      <c r="P62" s="37">
        <v>55.56</v>
      </c>
      <c r="Q62" s="37">
        <v>83.7</v>
      </c>
    </row>
    <row r="63" spans="2:19" x14ac:dyDescent="0.35">
      <c r="B63" s="13">
        <v>23</v>
      </c>
      <c r="C63" s="9">
        <v>4.0548867077298176</v>
      </c>
      <c r="E63" s="13">
        <v>11</v>
      </c>
      <c r="F63" s="9">
        <v>0.53773696456086673</v>
      </c>
      <c r="O63" s="22" t="s">
        <v>29</v>
      </c>
      <c r="P63" s="37">
        <v>29.13</v>
      </c>
      <c r="Q63" s="37">
        <v>51.29</v>
      </c>
    </row>
    <row r="64" spans="2:19" ht="16" x14ac:dyDescent="0.4">
      <c r="B64" s="13">
        <v>25</v>
      </c>
      <c r="C64" s="9">
        <v>4.7897844862169308</v>
      </c>
      <c r="E64" s="13">
        <v>25.5</v>
      </c>
      <c r="F64" s="9">
        <v>0.87526927463815229</v>
      </c>
      <c r="O64" s="31" t="s">
        <v>30</v>
      </c>
      <c r="P64" s="25">
        <f>P63*P61/0.3989</f>
        <v>594.50320882426672</v>
      </c>
      <c r="Q64" s="25">
        <f>Q63*Q61/0.3989</f>
        <v>168.82369014790675</v>
      </c>
    </row>
    <row r="65" spans="2:17" ht="16" x14ac:dyDescent="0.4">
      <c r="B65" s="13">
        <v>27</v>
      </c>
      <c r="C65" s="9">
        <v>5.6266612492385697</v>
      </c>
      <c r="E65" s="13">
        <v>28</v>
      </c>
      <c r="F65" s="9">
        <v>0.8956524789431114</v>
      </c>
      <c r="N65" s="28" t="s">
        <v>34</v>
      </c>
      <c r="O65" s="27" t="s">
        <v>31</v>
      </c>
      <c r="P65">
        <f>P62*2</f>
        <v>111.12</v>
      </c>
      <c r="Q65">
        <f>Q62*2</f>
        <v>167.4</v>
      </c>
    </row>
    <row r="66" spans="2:17" ht="16" x14ac:dyDescent="0.4">
      <c r="B66" s="13">
        <v>30</v>
      </c>
      <c r="C66" s="9">
        <v>5.9439298979459165</v>
      </c>
      <c r="E66" s="13">
        <v>54</v>
      </c>
      <c r="F66" s="9">
        <v>1.0595819524507217</v>
      </c>
      <c r="O66" s="27"/>
    </row>
    <row r="67" spans="2:17" x14ac:dyDescent="0.35">
      <c r="B67" s="13">
        <v>32</v>
      </c>
      <c r="C67" s="9">
        <v>5.5959055829281672</v>
      </c>
      <c r="E67" s="13">
        <v>57</v>
      </c>
      <c r="F67" s="9">
        <v>1.1046668614165707</v>
      </c>
    </row>
    <row r="68" spans="2:17" x14ac:dyDescent="0.35">
      <c r="B68" s="13">
        <v>47</v>
      </c>
      <c r="C68" s="9">
        <v>7.0187580268942309</v>
      </c>
      <c r="E68" s="13">
        <v>75.5</v>
      </c>
      <c r="F68" s="9">
        <v>1.2485585632858403</v>
      </c>
    </row>
    <row r="69" spans="2:17" x14ac:dyDescent="0.35">
      <c r="B69" s="13">
        <v>49</v>
      </c>
      <c r="C69" s="9">
        <v>8.0968236451820967</v>
      </c>
      <c r="E69" s="13">
        <v>78.5</v>
      </c>
      <c r="F69" s="9">
        <v>1.2879431382687281</v>
      </c>
    </row>
    <row r="70" spans="2:17" x14ac:dyDescent="0.35">
      <c r="B70" s="13">
        <v>52</v>
      </c>
      <c r="C70" s="9">
        <v>8.5937700577425336</v>
      </c>
      <c r="E70" s="46">
        <v>98</v>
      </c>
      <c r="F70" s="9">
        <v>1.3332007378277475</v>
      </c>
    </row>
    <row r="71" spans="2:17" x14ac:dyDescent="0.35">
      <c r="B71" s="13">
        <v>54</v>
      </c>
      <c r="C71" s="9">
        <v>7.5901652470183434</v>
      </c>
      <c r="E71" s="46">
        <v>102</v>
      </c>
      <c r="F71" s="9">
        <v>1.1980134638341189</v>
      </c>
    </row>
    <row r="72" spans="2:17" x14ac:dyDescent="0.35">
      <c r="B72" s="13">
        <v>56</v>
      </c>
      <c r="C72" s="9">
        <v>8.1372915383034865</v>
      </c>
      <c r="E72" s="46">
        <v>106</v>
      </c>
      <c r="F72" s="9">
        <v>1.1490220463725636</v>
      </c>
    </row>
    <row r="73" spans="2:17" x14ac:dyDescent="0.35">
      <c r="B73" s="13">
        <v>58</v>
      </c>
      <c r="C73" s="9">
        <v>8.2765014090351894</v>
      </c>
      <c r="E73" s="46">
        <v>120</v>
      </c>
      <c r="F73" s="9">
        <v>1.0759901978622382</v>
      </c>
    </row>
    <row r="74" spans="2:17" x14ac:dyDescent="0.35">
      <c r="B74" s="13">
        <v>71</v>
      </c>
      <c r="C74" s="9">
        <v>8.0790179362299011</v>
      </c>
    </row>
    <row r="75" spans="2:17" x14ac:dyDescent="0.35">
      <c r="B75" s="13">
        <v>73</v>
      </c>
      <c r="C75" s="9">
        <v>6.9200162904915876</v>
      </c>
    </row>
    <row r="76" spans="2:17" x14ac:dyDescent="0.35">
      <c r="B76" s="13">
        <v>76</v>
      </c>
      <c r="C76" s="9">
        <v>5.7933890557334538</v>
      </c>
    </row>
    <row r="77" spans="2:17" x14ac:dyDescent="0.35">
      <c r="B77" s="13">
        <v>78</v>
      </c>
      <c r="C77" s="9">
        <v>5.3271985506910884</v>
      </c>
    </row>
    <row r="78" spans="2:17" x14ac:dyDescent="0.35">
      <c r="B78" s="13">
        <v>97</v>
      </c>
      <c r="C78" s="9">
        <v>3.4057811907024802</v>
      </c>
    </row>
    <row r="83" spans="2:19" x14ac:dyDescent="0.35">
      <c r="B83" s="58" t="s">
        <v>175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6"/>
      <c r="O83" s="57"/>
      <c r="P83" s="57"/>
      <c r="Q83" s="55"/>
      <c r="R83" s="55"/>
      <c r="S83" s="56"/>
    </row>
    <row r="84" spans="2:19" x14ac:dyDescent="0.35">
      <c r="B84" t="s">
        <v>8</v>
      </c>
    </row>
    <row r="85" spans="2:19" x14ac:dyDescent="0.35">
      <c r="B85" s="7" t="s">
        <v>49</v>
      </c>
    </row>
    <row r="86" spans="2:19" ht="16.5" x14ac:dyDescent="0.45">
      <c r="B86" s="5" t="s">
        <v>10</v>
      </c>
      <c r="C86" s="38" t="s">
        <v>229</v>
      </c>
    </row>
    <row r="87" spans="2:19" x14ac:dyDescent="0.35">
      <c r="B87" s="13">
        <v>0</v>
      </c>
      <c r="C87" s="53">
        <v>5.3506420000000001E-3</v>
      </c>
    </row>
    <row r="88" spans="2:19" x14ac:dyDescent="0.35">
      <c r="B88" s="13">
        <v>2</v>
      </c>
      <c r="C88" s="53">
        <v>3.1708350000000003E-2</v>
      </c>
      <c r="K88" s="22" t="s">
        <v>15</v>
      </c>
      <c r="L88" s="37"/>
    </row>
    <row r="89" spans="2:19" x14ac:dyDescent="0.35">
      <c r="B89" s="13">
        <v>4</v>
      </c>
      <c r="C89" s="53">
        <v>7.6645560000000001E-2</v>
      </c>
      <c r="K89" s="22" t="s">
        <v>16</v>
      </c>
      <c r="L89" s="37"/>
    </row>
    <row r="90" spans="2:19" x14ac:dyDescent="0.35">
      <c r="B90" s="13">
        <v>6</v>
      </c>
      <c r="C90" s="53">
        <v>9.3306650000000005E-2</v>
      </c>
      <c r="K90" s="22" t="s">
        <v>17</v>
      </c>
      <c r="L90" s="37">
        <v>1.331</v>
      </c>
    </row>
    <row r="91" spans="2:19" x14ac:dyDescent="0.35">
      <c r="B91" s="13">
        <v>8</v>
      </c>
      <c r="C91" s="53">
        <v>8.4601060000000006E-2</v>
      </c>
      <c r="K91" s="22" t="s">
        <v>18</v>
      </c>
      <c r="L91" s="37">
        <v>63.68</v>
      </c>
    </row>
    <row r="92" spans="2:19" x14ac:dyDescent="0.35">
      <c r="B92" s="13">
        <v>23</v>
      </c>
      <c r="C92" s="53">
        <v>3.2572090000000005E-2</v>
      </c>
      <c r="K92" s="22" t="s">
        <v>19</v>
      </c>
      <c r="L92" s="37">
        <v>4.7169999999999996</v>
      </c>
    </row>
    <row r="93" spans="2:19" x14ac:dyDescent="0.35">
      <c r="B93" s="13">
        <v>25</v>
      </c>
      <c r="C93" s="53">
        <v>2.3911960000000003E-2</v>
      </c>
      <c r="K93" s="22" t="s">
        <v>20</v>
      </c>
      <c r="L93" s="37">
        <v>0.45500000000000002</v>
      </c>
    </row>
    <row r="94" spans="2:19" x14ac:dyDescent="0.35">
      <c r="B94" s="13">
        <v>27</v>
      </c>
      <c r="C94" s="53">
        <v>1.9352322000000002E-2</v>
      </c>
      <c r="K94" s="24" t="s">
        <v>23</v>
      </c>
      <c r="L94" s="25">
        <f>L90*SQRT(2*3.1416)*LN(L92)</f>
        <v>5.1752190332567336</v>
      </c>
    </row>
    <row r="95" spans="2:19" x14ac:dyDescent="0.35">
      <c r="B95" s="13">
        <v>30</v>
      </c>
      <c r="C95" s="53">
        <v>1.6747464E-2</v>
      </c>
    </row>
    <row r="96" spans="2:19" x14ac:dyDescent="0.35">
      <c r="B96" s="13">
        <v>32</v>
      </c>
      <c r="C96" s="53">
        <v>1.7102052E-2</v>
      </c>
      <c r="K96" s="22"/>
    </row>
    <row r="97" spans="2:19" x14ac:dyDescent="0.35">
      <c r="B97" s="13">
        <v>47</v>
      </c>
      <c r="C97" s="53">
        <v>2.3002760000000001E-2</v>
      </c>
    </row>
    <row r="98" spans="2:19" x14ac:dyDescent="0.35">
      <c r="B98" s="13">
        <v>49</v>
      </c>
      <c r="C98" s="53">
        <v>2.2407234000000002E-2</v>
      </c>
    </row>
    <row r="99" spans="2:19" x14ac:dyDescent="0.35">
      <c r="B99" s="13">
        <v>52</v>
      </c>
      <c r="C99" s="53">
        <v>3.5708829999999997E-2</v>
      </c>
    </row>
    <row r="100" spans="2:19" x14ac:dyDescent="0.35">
      <c r="B100" s="13">
        <v>54</v>
      </c>
      <c r="C100" s="53">
        <v>3.9595659999999998E-2</v>
      </c>
    </row>
    <row r="101" spans="2:19" x14ac:dyDescent="0.35">
      <c r="B101" s="13">
        <v>56</v>
      </c>
      <c r="C101" s="53">
        <v>6.4325900000000005E-2</v>
      </c>
    </row>
    <row r="102" spans="2:19" x14ac:dyDescent="0.35">
      <c r="B102" s="13">
        <v>58</v>
      </c>
      <c r="C102" s="53">
        <v>4.8710389999999992E-2</v>
      </c>
    </row>
    <row r="103" spans="2:19" x14ac:dyDescent="0.35">
      <c r="B103" s="13">
        <v>71</v>
      </c>
      <c r="C103" s="53">
        <v>1.5320020000000002E-2</v>
      </c>
    </row>
    <row r="104" spans="2:19" x14ac:dyDescent="0.35">
      <c r="B104" s="13">
        <v>73</v>
      </c>
      <c r="C104" s="53">
        <v>2.0638840000000002E-2</v>
      </c>
    </row>
    <row r="105" spans="2:19" x14ac:dyDescent="0.35">
      <c r="B105" s="13">
        <v>76</v>
      </c>
      <c r="C105" s="53">
        <v>2.088887E-2</v>
      </c>
    </row>
    <row r="106" spans="2:19" x14ac:dyDescent="0.35">
      <c r="B106" s="13">
        <v>78</v>
      </c>
      <c r="C106" s="53">
        <v>2.6457719999999997E-2</v>
      </c>
    </row>
    <row r="107" spans="2:19" x14ac:dyDescent="0.35">
      <c r="B107" s="13">
        <v>97</v>
      </c>
      <c r="C107" s="11"/>
    </row>
    <row r="109" spans="2:19" x14ac:dyDescent="0.35">
      <c r="B109" s="58" t="s">
        <v>176</v>
      </c>
      <c r="C109" s="58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</row>
    <row r="110" spans="2:19" x14ac:dyDescent="0.35">
      <c r="B110" t="s">
        <v>8</v>
      </c>
      <c r="F110" t="s">
        <v>9</v>
      </c>
    </row>
    <row r="111" spans="2:19" x14ac:dyDescent="0.35">
      <c r="B111" s="7" t="s">
        <v>49</v>
      </c>
      <c r="C111" t="s">
        <v>61</v>
      </c>
      <c r="F111" s="7" t="s">
        <v>50</v>
      </c>
      <c r="G111" t="s">
        <v>61</v>
      </c>
      <c r="H111" s="10"/>
    </row>
    <row r="112" spans="2:19" x14ac:dyDescent="0.35">
      <c r="B112" s="38" t="s">
        <v>10</v>
      </c>
      <c r="C112" s="39" t="s">
        <v>53</v>
      </c>
      <c r="D112" t="s">
        <v>62</v>
      </c>
      <c r="F112" s="40" t="s">
        <v>170</v>
      </c>
      <c r="G112" s="41" t="s">
        <v>53</v>
      </c>
      <c r="H112" s="10"/>
    </row>
    <row r="113" spans="2:19" x14ac:dyDescent="0.35">
      <c r="B113" s="15">
        <v>0</v>
      </c>
      <c r="C113" s="16">
        <v>0.48915299308291105</v>
      </c>
      <c r="D113" s="10">
        <f>LN(C113/$C$113)</f>
        <v>0</v>
      </c>
      <c r="F113" s="33">
        <v>0</v>
      </c>
      <c r="G113" s="16">
        <v>0.47188015583118204</v>
      </c>
      <c r="H113" s="10">
        <f t="shared" ref="H113:H118" si="0">LN(G113/$G$113)</f>
        <v>0</v>
      </c>
      <c r="Q113" t="s">
        <v>177</v>
      </c>
    </row>
    <row r="114" spans="2:19" x14ac:dyDescent="0.35">
      <c r="B114" s="15">
        <v>8</v>
      </c>
      <c r="C114" s="16">
        <v>0.39146775485086871</v>
      </c>
      <c r="D114" s="10"/>
      <c r="F114" s="33">
        <v>25.5</v>
      </c>
      <c r="G114" s="16">
        <v>0.45596311678150675</v>
      </c>
      <c r="H114" s="10">
        <f t="shared" si="0"/>
        <v>-3.4313124216357682E-2</v>
      </c>
      <c r="Q114" t="s">
        <v>25</v>
      </c>
    </row>
    <row r="115" spans="2:19" x14ac:dyDescent="0.35">
      <c r="B115" s="15">
        <v>23</v>
      </c>
      <c r="C115" s="16">
        <v>0.46825316297036296</v>
      </c>
      <c r="D115" s="10">
        <f t="shared" ref="D115:D116" si="1">LN(C115/$C$113)</f>
        <v>-4.3666213654996719E-2</v>
      </c>
      <c r="F115" s="33">
        <v>54</v>
      </c>
      <c r="G115" s="16">
        <v>0.44698719822901045</v>
      </c>
      <c r="H115" s="10">
        <f t="shared" si="0"/>
        <v>-5.4195091313600049E-2</v>
      </c>
      <c r="R115" s="36" t="s">
        <v>75</v>
      </c>
      <c r="S115" s="36" t="s">
        <v>76</v>
      </c>
    </row>
    <row r="116" spans="2:19" x14ac:dyDescent="0.35">
      <c r="B116" s="15">
        <v>32</v>
      </c>
      <c r="C116" s="16">
        <v>0.47466516616096549</v>
      </c>
      <c r="D116" s="10">
        <f t="shared" si="1"/>
        <v>-3.0065667710614873E-2</v>
      </c>
      <c r="F116" s="33">
        <v>75.5</v>
      </c>
      <c r="G116" s="16">
        <v>0.43262217063970909</v>
      </c>
      <c r="H116" s="10">
        <f t="shared" si="0"/>
        <v>-8.686028425756849E-2</v>
      </c>
      <c r="Q116" t="s">
        <v>24</v>
      </c>
    </row>
    <row r="117" spans="2:19" x14ac:dyDescent="0.35">
      <c r="B117" s="15">
        <v>47</v>
      </c>
      <c r="C117" s="16">
        <v>0.36349197323602633</v>
      </c>
      <c r="D117" s="47"/>
      <c r="F117" s="33">
        <v>98</v>
      </c>
      <c r="G117" s="16">
        <v>0.41457801688762136</v>
      </c>
      <c r="H117" s="10">
        <f t="shared" si="0"/>
        <v>-0.12946387007353163</v>
      </c>
      <c r="Q117" t="s">
        <v>47</v>
      </c>
      <c r="R117">
        <v>-2.7000000000000001E-3</v>
      </c>
      <c r="S117">
        <v>-1.1999999999999999E-3</v>
      </c>
    </row>
    <row r="118" spans="2:19" x14ac:dyDescent="0.35">
      <c r="B118" s="15">
        <v>58</v>
      </c>
      <c r="C118" s="16">
        <v>0.31209554343186147</v>
      </c>
      <c r="D118" s="47"/>
      <c r="F118" s="43">
        <v>120</v>
      </c>
      <c r="G118" s="44">
        <v>0.40907814373689483</v>
      </c>
      <c r="H118" s="10">
        <f t="shared" si="0"/>
        <v>-0.14281884793387672</v>
      </c>
    </row>
    <row r="119" spans="2:19" x14ac:dyDescent="0.35">
      <c r="B119" s="15">
        <v>71</v>
      </c>
      <c r="C119" s="16">
        <v>0.37574376209757848</v>
      </c>
      <c r="D119" s="10">
        <f t="shared" ref="D119:D121" si="2">LN(C119/$C$113)</f>
        <v>-0.26376788254045552</v>
      </c>
    </row>
    <row r="120" spans="2:19" x14ac:dyDescent="0.35">
      <c r="B120" s="15">
        <v>78</v>
      </c>
      <c r="C120" s="16">
        <v>0.40093985731463772</v>
      </c>
      <c r="D120" s="10">
        <f t="shared" si="2"/>
        <v>-0.19886387553251628</v>
      </c>
    </row>
    <row r="121" spans="2:19" x14ac:dyDescent="0.35">
      <c r="B121" s="43">
        <v>97</v>
      </c>
      <c r="C121" s="44">
        <v>0.39998218638076488</v>
      </c>
      <c r="D121" s="10">
        <f t="shared" si="2"/>
        <v>-0.20125529776346449</v>
      </c>
    </row>
    <row r="122" spans="2:19" x14ac:dyDescent="0.35">
      <c r="D122" s="10"/>
    </row>
    <row r="123" spans="2:19" x14ac:dyDescent="0.35">
      <c r="B123" t="s">
        <v>13</v>
      </c>
      <c r="C123" s="17">
        <f>C113-C121</f>
        <v>8.9170806702146166E-2</v>
      </c>
      <c r="D123" s="10"/>
      <c r="F123" t="s">
        <v>13</v>
      </c>
      <c r="G123" s="17">
        <f>G113-G118</f>
        <v>6.2802012094287207E-2</v>
      </c>
    </row>
    <row r="124" spans="2:19" x14ac:dyDescent="0.35">
      <c r="D124" s="10"/>
    </row>
    <row r="125" spans="2:19" x14ac:dyDescent="0.35">
      <c r="D125" s="10"/>
    </row>
    <row r="126" spans="2:19" x14ac:dyDescent="0.35">
      <c r="D126" s="10"/>
    </row>
    <row r="127" spans="2:19" x14ac:dyDescent="0.35">
      <c r="D127" s="10"/>
    </row>
    <row r="128" spans="2:19" x14ac:dyDescent="0.35">
      <c r="D128" s="10"/>
    </row>
    <row r="129" spans="2:19" x14ac:dyDescent="0.35">
      <c r="D129" s="10"/>
    </row>
    <row r="130" spans="2:19" x14ac:dyDescent="0.35">
      <c r="D130" s="10"/>
    </row>
    <row r="131" spans="2:19" x14ac:dyDescent="0.35">
      <c r="B131" s="58" t="s">
        <v>179</v>
      </c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</row>
    <row r="132" spans="2:19" x14ac:dyDescent="0.35">
      <c r="B132" t="s">
        <v>8</v>
      </c>
      <c r="D132" s="10"/>
    </row>
    <row r="133" spans="2:19" x14ac:dyDescent="0.35">
      <c r="B133" s="7" t="s">
        <v>49</v>
      </c>
      <c r="D133" s="10"/>
    </row>
    <row r="134" spans="2:19" ht="16.5" x14ac:dyDescent="0.45">
      <c r="B134" s="5" t="s">
        <v>10</v>
      </c>
      <c r="C134" s="8" t="s">
        <v>5</v>
      </c>
      <c r="D134" s="10"/>
    </row>
    <row r="135" spans="2:19" x14ac:dyDescent="0.35">
      <c r="B135" s="13">
        <v>0</v>
      </c>
      <c r="C135" s="11">
        <v>168.13200000000001</v>
      </c>
      <c r="D135" s="10"/>
    </row>
    <row r="136" spans="2:19" x14ac:dyDescent="0.35">
      <c r="B136" s="13">
        <v>2</v>
      </c>
      <c r="C136" s="11">
        <v>387.63099999999997</v>
      </c>
    </row>
    <row r="137" spans="2:19" x14ac:dyDescent="0.35">
      <c r="B137" s="13">
        <v>4</v>
      </c>
      <c r="C137" s="11">
        <v>542.11599999999999</v>
      </c>
    </row>
    <row r="138" spans="2:19" x14ac:dyDescent="0.35">
      <c r="B138" s="13">
        <v>6</v>
      </c>
      <c r="C138" s="11">
        <v>752.74199999999996</v>
      </c>
      <c r="O138" t="s">
        <v>38</v>
      </c>
    </row>
    <row r="139" spans="2:19" x14ac:dyDescent="0.35">
      <c r="B139" s="13">
        <v>8</v>
      </c>
      <c r="C139" s="11">
        <v>923.36300000000006</v>
      </c>
    </row>
    <row r="140" spans="2:19" x14ac:dyDescent="0.35">
      <c r="B140" s="13">
        <v>23</v>
      </c>
      <c r="C140" s="11">
        <v>2197.7829999999999</v>
      </c>
      <c r="O140" s="32" t="s">
        <v>77</v>
      </c>
      <c r="P140">
        <v>93.8</v>
      </c>
    </row>
    <row r="141" spans="2:19" x14ac:dyDescent="0.35">
      <c r="B141" s="13">
        <v>25</v>
      </c>
      <c r="C141" s="11">
        <v>2326.3820000000001</v>
      </c>
    </row>
    <row r="142" spans="2:19" x14ac:dyDescent="0.35">
      <c r="B142" s="13">
        <v>27</v>
      </c>
      <c r="C142" s="11">
        <v>2339.364</v>
      </c>
    </row>
    <row r="143" spans="2:19" x14ac:dyDescent="0.35">
      <c r="B143" s="13">
        <v>30</v>
      </c>
      <c r="C143" s="11">
        <v>2330.1529999999998</v>
      </c>
    </row>
    <row r="144" spans="2:19" x14ac:dyDescent="0.35">
      <c r="B144" s="13">
        <v>32</v>
      </c>
      <c r="C144" s="11">
        <v>2838.6840000000002</v>
      </c>
    </row>
    <row r="145" spans="2:3" x14ac:dyDescent="0.35">
      <c r="B145" s="13">
        <v>47</v>
      </c>
      <c r="C145" s="11">
        <v>2867.2750000000001</v>
      </c>
    </row>
    <row r="146" spans="2:3" x14ac:dyDescent="0.35">
      <c r="B146" s="13">
        <v>49</v>
      </c>
      <c r="C146" s="11">
        <v>3167.24</v>
      </c>
    </row>
    <row r="147" spans="2:3" x14ac:dyDescent="0.35">
      <c r="B147" s="13">
        <v>52</v>
      </c>
      <c r="C147" s="11">
        <v>3359.9850000000001</v>
      </c>
    </row>
    <row r="148" spans="2:3" x14ac:dyDescent="0.35">
      <c r="B148" s="13">
        <v>54</v>
      </c>
      <c r="C148" s="11">
        <v>3581.8539999999998</v>
      </c>
    </row>
    <row r="149" spans="2:3" x14ac:dyDescent="0.35">
      <c r="B149" s="13">
        <v>56</v>
      </c>
      <c r="C149" s="11">
        <v>3710.9189999999999</v>
      </c>
    </row>
    <row r="150" spans="2:3" x14ac:dyDescent="0.35">
      <c r="B150" s="13">
        <v>58</v>
      </c>
      <c r="C150" s="11">
        <v>3895.4580000000001</v>
      </c>
    </row>
    <row r="151" spans="2:3" x14ac:dyDescent="0.35">
      <c r="B151" s="13">
        <v>71</v>
      </c>
      <c r="C151" s="11">
        <v>3043.2429999999999</v>
      </c>
    </row>
    <row r="152" spans="2:3" x14ac:dyDescent="0.35">
      <c r="B152" s="13">
        <v>73</v>
      </c>
      <c r="C152" s="11">
        <v>2866.2860000000001</v>
      </c>
    </row>
    <row r="153" spans="2:3" x14ac:dyDescent="0.35">
      <c r="B153" s="13">
        <v>76</v>
      </c>
      <c r="C153" s="11">
        <v>2391.6469999999999</v>
      </c>
    </row>
    <row r="154" spans="2:3" x14ac:dyDescent="0.35">
      <c r="B154" s="13">
        <v>78</v>
      </c>
      <c r="C154" s="11">
        <v>2078.8530000000001</v>
      </c>
    </row>
    <row r="155" spans="2:3" x14ac:dyDescent="0.35">
      <c r="B155" s="13">
        <v>97</v>
      </c>
      <c r="C155" s="11"/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10.Document" shapeId="7169" r:id="rId4">
          <objectPr defaultSize="0" r:id="rId5">
            <anchor moveWithCells="1">
              <from>
                <xdr:col>7</xdr:col>
                <xdr:colOff>0</xdr:colOff>
                <xdr:row>57</xdr:row>
                <xdr:rowOff>0</xdr:rowOff>
              </from>
              <to>
                <xdr:col>11</xdr:col>
                <xdr:colOff>565150</xdr:colOff>
                <xdr:row>73</xdr:row>
                <xdr:rowOff>31750</xdr:rowOff>
              </to>
            </anchor>
          </objectPr>
        </oleObject>
      </mc:Choice>
      <mc:Fallback>
        <oleObject progId="Prism10.Document" shapeId="7169" r:id="rId4"/>
      </mc:Fallback>
    </mc:AlternateContent>
    <mc:AlternateContent xmlns:mc="http://schemas.openxmlformats.org/markup-compatibility/2006">
      <mc:Choice Requires="x14">
        <oleObject progId="Prism10.Document" shapeId="7171" r:id="rId6">
          <objectPr defaultSize="0" r:id="rId7">
            <anchor moveWithCells="1">
              <from>
                <xdr:col>4</xdr:col>
                <xdr:colOff>0</xdr:colOff>
                <xdr:row>86</xdr:row>
                <xdr:rowOff>0</xdr:rowOff>
              </from>
              <to>
                <xdr:col>8</xdr:col>
                <xdr:colOff>317500</xdr:colOff>
                <xdr:row>102</xdr:row>
                <xdr:rowOff>88900</xdr:rowOff>
              </to>
            </anchor>
          </objectPr>
        </oleObject>
      </mc:Choice>
      <mc:Fallback>
        <oleObject progId="Prism10.Document" shapeId="7171" r:id="rId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45E92-C376-4A2C-BE9E-D3B77FBCBE56}">
  <dimension ref="B2:S142"/>
  <sheetViews>
    <sheetView topLeftCell="A49" zoomScale="80" zoomScaleNormal="80" workbookViewId="0">
      <selection activeCell="C98" sqref="C98"/>
    </sheetView>
  </sheetViews>
  <sheetFormatPr baseColWidth="10" defaultRowHeight="14.5" x14ac:dyDescent="0.35"/>
  <cols>
    <col min="2" max="2" width="14.81640625" customWidth="1"/>
    <col min="6" max="6" width="14.453125" customWidth="1"/>
  </cols>
  <sheetData>
    <row r="2" spans="2:19" x14ac:dyDescent="0.35">
      <c r="B2" t="s">
        <v>78</v>
      </c>
    </row>
    <row r="5" spans="2:19" x14ac:dyDescent="0.35">
      <c r="B5" s="58" t="s">
        <v>173</v>
      </c>
      <c r="C5" s="58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2:19" x14ac:dyDescent="0.35">
      <c r="B6" t="s">
        <v>8</v>
      </c>
    </row>
    <row r="7" spans="2:19" x14ac:dyDescent="0.35">
      <c r="B7" s="7" t="s">
        <v>49</v>
      </c>
    </row>
    <row r="8" spans="2:19" x14ac:dyDescent="0.35">
      <c r="B8" s="5" t="s">
        <v>10</v>
      </c>
      <c r="C8" s="6" t="s">
        <v>1</v>
      </c>
      <c r="D8" s="6" t="s">
        <v>2</v>
      </c>
      <c r="E8" s="6" t="s">
        <v>3</v>
      </c>
    </row>
    <row r="9" spans="2:19" x14ac:dyDescent="0.35">
      <c r="B9" s="13">
        <v>0</v>
      </c>
      <c r="C9" s="9">
        <v>49.014156859971152</v>
      </c>
      <c r="D9" s="9">
        <v>46.400801557328663</v>
      </c>
      <c r="E9" s="9">
        <v>2.6133553026424918</v>
      </c>
    </row>
    <row r="10" spans="2:19" x14ac:dyDescent="0.35">
      <c r="B10" s="13">
        <v>3</v>
      </c>
      <c r="C10" s="9">
        <v>40.858862540041649</v>
      </c>
      <c r="D10" s="9">
        <v>38.581270144285597</v>
      </c>
      <c r="E10" s="9">
        <v>2.2775923957560482</v>
      </c>
    </row>
    <row r="11" spans="2:19" x14ac:dyDescent="0.35">
      <c r="B11" s="13">
        <v>6</v>
      </c>
      <c r="C11" s="9">
        <v>38.920580582579099</v>
      </c>
      <c r="D11" s="9">
        <v>36.161728022602141</v>
      </c>
      <c r="E11" s="9">
        <v>2.7588525599769613</v>
      </c>
    </row>
    <row r="12" spans="2:19" x14ac:dyDescent="0.35">
      <c r="B12" s="13">
        <v>20</v>
      </c>
      <c r="C12" s="9">
        <v>38.897507855740287</v>
      </c>
      <c r="D12" s="9">
        <v>34.185633707532936</v>
      </c>
      <c r="E12" s="9">
        <v>4.7118741482073476</v>
      </c>
    </row>
    <row r="13" spans="2:19" x14ac:dyDescent="0.35">
      <c r="B13" s="13">
        <v>23</v>
      </c>
      <c r="C13" s="9">
        <v>35.083573141560336</v>
      </c>
      <c r="D13" s="9">
        <v>29.37373697185043</v>
      </c>
      <c r="E13" s="9">
        <v>5.7098361697099049</v>
      </c>
    </row>
    <row r="14" spans="2:19" x14ac:dyDescent="0.35">
      <c r="B14" s="13">
        <v>26</v>
      </c>
      <c r="C14" s="9">
        <v>34.137505872071287</v>
      </c>
      <c r="D14" s="9">
        <v>28.914525941668124</v>
      </c>
      <c r="E14" s="9">
        <v>5.2229799304031657</v>
      </c>
      <c r="Q14" s="36" t="s">
        <v>79</v>
      </c>
      <c r="R14" s="36" t="s">
        <v>80</v>
      </c>
    </row>
    <row r="15" spans="2:19" x14ac:dyDescent="0.35">
      <c r="B15" s="13">
        <v>29</v>
      </c>
      <c r="C15" s="9">
        <v>33.656232328599842</v>
      </c>
      <c r="D15" s="9">
        <v>27.965049696182891</v>
      </c>
      <c r="E15" s="9">
        <v>5.6911826324169521</v>
      </c>
      <c r="Q15" t="s">
        <v>37</v>
      </c>
      <c r="R15" t="s">
        <v>37</v>
      </c>
    </row>
    <row r="16" spans="2:19" x14ac:dyDescent="0.35">
      <c r="B16" s="13">
        <v>44</v>
      </c>
      <c r="C16" s="9">
        <v>32.977174450789796</v>
      </c>
      <c r="D16" s="9">
        <v>26.047399332566478</v>
      </c>
      <c r="E16" s="9">
        <v>6.9297751182233176</v>
      </c>
      <c r="P16" s="32" t="s">
        <v>35</v>
      </c>
      <c r="Q16" s="32">
        <v>0.40229999999999999</v>
      </c>
      <c r="R16" s="32">
        <v>0.13070000000000001</v>
      </c>
    </row>
    <row r="17" spans="2:18" x14ac:dyDescent="0.35">
      <c r="B17" s="13">
        <v>47</v>
      </c>
      <c r="C17" s="9">
        <v>27.630414338296806</v>
      </c>
      <c r="D17" s="9">
        <v>19.766098780632888</v>
      </c>
      <c r="E17" s="9">
        <v>7.8643155576639181</v>
      </c>
      <c r="P17" s="32" t="s">
        <v>36</v>
      </c>
      <c r="Q17" s="32">
        <v>0.32819999999999999</v>
      </c>
      <c r="R17" s="32">
        <v>0.11219999999999999</v>
      </c>
    </row>
    <row r="18" spans="2:18" x14ac:dyDescent="0.35">
      <c r="B18" s="13">
        <v>50</v>
      </c>
      <c r="C18" s="9">
        <v>25.695428344325016</v>
      </c>
      <c r="D18" s="9">
        <v>18.771249509656624</v>
      </c>
      <c r="E18" s="9">
        <v>6.924178834668389</v>
      </c>
    </row>
    <row r="19" spans="2:18" x14ac:dyDescent="0.35">
      <c r="B19" s="13">
        <v>53</v>
      </c>
      <c r="C19" s="9">
        <v>25.563573103836038</v>
      </c>
      <c r="D19" s="9">
        <v>18.294304246186222</v>
      </c>
      <c r="E19" s="9">
        <v>7.2692688576498128</v>
      </c>
    </row>
    <row r="20" spans="2:18" x14ac:dyDescent="0.35">
      <c r="B20" s="13">
        <v>70</v>
      </c>
      <c r="C20" s="9">
        <v>25.316343422715352</v>
      </c>
      <c r="D20" s="9">
        <v>16.6331392734395</v>
      </c>
      <c r="E20" s="9">
        <v>8.683204149275852</v>
      </c>
    </row>
    <row r="21" spans="2:18" x14ac:dyDescent="0.35">
      <c r="B21" s="13">
        <v>73</v>
      </c>
      <c r="C21" s="9">
        <v>20.117922297778886</v>
      </c>
      <c r="D21" s="9">
        <v>10.539350304152917</v>
      </c>
      <c r="E21" s="9">
        <v>9.5785719936259692</v>
      </c>
      <c r="P21" t="s">
        <v>266</v>
      </c>
    </row>
    <row r="22" spans="2:18" x14ac:dyDescent="0.35">
      <c r="B22" s="13">
        <v>76</v>
      </c>
      <c r="C22" s="9">
        <v>18.331273326556772</v>
      </c>
      <c r="D22" s="9">
        <v>9.6033008545531136</v>
      </c>
      <c r="E22" s="9">
        <v>8.7279724720036569</v>
      </c>
    </row>
    <row r="23" spans="2:18" x14ac:dyDescent="0.35">
      <c r="B23" s="13">
        <v>79</v>
      </c>
      <c r="C23" s="9">
        <v>17.194015614517511</v>
      </c>
      <c r="D23" s="9">
        <v>8.568637458645691</v>
      </c>
      <c r="E23" s="9">
        <v>8.6253781558718181</v>
      </c>
    </row>
    <row r="24" spans="2:18" x14ac:dyDescent="0.35">
      <c r="B24" s="13">
        <v>92</v>
      </c>
      <c r="C24" s="9">
        <v>13.614126727495169</v>
      </c>
      <c r="D24" s="9">
        <v>3.6531576363018692</v>
      </c>
      <c r="E24" s="9">
        <v>9.9609690911932987</v>
      </c>
    </row>
    <row r="25" spans="2:18" x14ac:dyDescent="0.35">
      <c r="B25" s="13">
        <v>96</v>
      </c>
      <c r="C25" s="9">
        <v>12.209860606180333</v>
      </c>
      <c r="D25" s="9">
        <v>2.23210363717806</v>
      </c>
      <c r="E25" s="9">
        <v>9.9777569690022734</v>
      </c>
    </row>
    <row r="26" spans="2:18" x14ac:dyDescent="0.35">
      <c r="B26" s="13">
        <v>99</v>
      </c>
      <c r="C26" s="9">
        <v>10.884708906283342</v>
      </c>
      <c r="D26" s="9">
        <v>1.9608744316830813</v>
      </c>
      <c r="E26" s="9">
        <v>8.9238344746002607</v>
      </c>
    </row>
    <row r="29" spans="2:18" x14ac:dyDescent="0.35">
      <c r="B29" t="s">
        <v>9</v>
      </c>
    </row>
    <row r="30" spans="2:18" x14ac:dyDescent="0.35">
      <c r="B30" s="7" t="s">
        <v>50</v>
      </c>
    </row>
    <row r="31" spans="2:18" x14ac:dyDescent="0.35">
      <c r="B31" s="7" t="s">
        <v>10</v>
      </c>
      <c r="C31" s="6" t="s">
        <v>1</v>
      </c>
      <c r="D31" s="6" t="s">
        <v>2</v>
      </c>
      <c r="E31" s="6" t="s">
        <v>3</v>
      </c>
    </row>
    <row r="32" spans="2:18" x14ac:dyDescent="0.35">
      <c r="B32" s="13">
        <v>0</v>
      </c>
      <c r="C32" s="9">
        <v>32.288582046248436</v>
      </c>
      <c r="D32" s="9">
        <v>32.172751006297858</v>
      </c>
      <c r="E32" s="9">
        <v>0.11583103995057542</v>
      </c>
    </row>
    <row r="33" spans="2:16" x14ac:dyDescent="0.35">
      <c r="B33" s="13">
        <v>3</v>
      </c>
      <c r="C33" s="9">
        <v>30.419427180186439</v>
      </c>
      <c r="D33" s="9">
        <v>30.250780109360608</v>
      </c>
      <c r="E33" s="9">
        <v>0.16864707082582972</v>
      </c>
    </row>
    <row r="34" spans="2:16" x14ac:dyDescent="0.35">
      <c r="B34" s="13">
        <v>6</v>
      </c>
      <c r="C34" s="9">
        <v>29.551244725057146</v>
      </c>
      <c r="D34" s="9">
        <v>29.132905269237323</v>
      </c>
      <c r="E34" s="9">
        <v>0.41833945581981957</v>
      </c>
    </row>
    <row r="35" spans="2:16" x14ac:dyDescent="0.35">
      <c r="B35" s="13">
        <v>28</v>
      </c>
      <c r="C35" s="9">
        <v>25.667039962565131</v>
      </c>
      <c r="D35" s="9">
        <v>24.990994653781275</v>
      </c>
      <c r="E35" s="9">
        <v>0.67604530878385571</v>
      </c>
    </row>
    <row r="36" spans="2:16" x14ac:dyDescent="0.35">
      <c r="B36" s="13">
        <v>31</v>
      </c>
      <c r="C36" s="9">
        <v>28.916914955315306</v>
      </c>
      <c r="D36" s="9">
        <v>28.073497428801758</v>
      </c>
      <c r="E36" s="9">
        <v>0.84341752651354795</v>
      </c>
    </row>
    <row r="37" spans="2:16" x14ac:dyDescent="0.35">
      <c r="B37" s="13">
        <v>47.5</v>
      </c>
      <c r="C37" s="9">
        <v>25.910622142455473</v>
      </c>
      <c r="D37" s="9">
        <v>24.717525954401076</v>
      </c>
      <c r="E37" s="9">
        <v>1.1930961880543964</v>
      </c>
    </row>
    <row r="38" spans="2:16" x14ac:dyDescent="0.35">
      <c r="B38" s="13">
        <v>51.5</v>
      </c>
      <c r="C38" s="9">
        <v>23.984800784756892</v>
      </c>
      <c r="D38" s="9">
        <v>22.750180319420306</v>
      </c>
      <c r="E38" s="9">
        <v>1.234620465336588</v>
      </c>
    </row>
    <row r="39" spans="2:16" x14ac:dyDescent="0.35">
      <c r="B39" s="13">
        <v>55.5</v>
      </c>
      <c r="C39" s="9">
        <v>23.379228476876051</v>
      </c>
      <c r="D39" s="9">
        <v>21.933161760682466</v>
      </c>
      <c r="E39" s="9">
        <v>1.446066716193587</v>
      </c>
    </row>
    <row r="40" spans="2:16" x14ac:dyDescent="0.35">
      <c r="B40" s="13">
        <v>72</v>
      </c>
      <c r="C40" s="9">
        <v>21.869950472433771</v>
      </c>
      <c r="D40" s="9">
        <v>20.105348411215505</v>
      </c>
      <c r="E40" s="9">
        <v>1.7646020612182662</v>
      </c>
      <c r="P40" t="s">
        <v>267</v>
      </c>
    </row>
    <row r="41" spans="2:16" x14ac:dyDescent="0.35">
      <c r="B41" s="13">
        <v>76.5</v>
      </c>
      <c r="C41" s="9">
        <v>23.976371027482802</v>
      </c>
      <c r="D41" s="9">
        <v>22.244064738756382</v>
      </c>
      <c r="E41" s="9">
        <v>1.7323062887264187</v>
      </c>
    </row>
    <row r="42" spans="2:16" x14ac:dyDescent="0.35">
      <c r="B42" s="13">
        <v>85.5</v>
      </c>
      <c r="C42" s="9">
        <v>19.153333451089537</v>
      </c>
      <c r="D42" s="9">
        <v>17.661188995025171</v>
      </c>
      <c r="E42" s="9">
        <v>1.4921444560643662</v>
      </c>
    </row>
    <row r="43" spans="2:16" x14ac:dyDescent="0.35">
      <c r="B43" s="13">
        <v>95.5</v>
      </c>
      <c r="C43" s="9">
        <v>21.651360680774825</v>
      </c>
      <c r="D43" s="9">
        <v>19.710981727833833</v>
      </c>
      <c r="E43" s="9">
        <v>1.9403789529409932</v>
      </c>
    </row>
    <row r="44" spans="2:16" x14ac:dyDescent="0.35">
      <c r="B44" s="13">
        <v>105.5</v>
      </c>
      <c r="C44" s="9">
        <v>21.556134842495482</v>
      </c>
      <c r="D44" s="9">
        <v>19.466119199916459</v>
      </c>
      <c r="E44" s="9">
        <v>2.0900156425790222</v>
      </c>
    </row>
    <row r="45" spans="2:16" x14ac:dyDescent="0.35">
      <c r="B45" s="13">
        <v>119.5</v>
      </c>
      <c r="C45" s="9">
        <v>18.090414213414732</v>
      </c>
      <c r="D45" s="9">
        <v>15.86275310869644</v>
      </c>
      <c r="E45" s="9">
        <v>2.2276611047182913</v>
      </c>
    </row>
    <row r="46" spans="2:16" x14ac:dyDescent="0.35">
      <c r="B46" s="13">
        <v>128.5</v>
      </c>
      <c r="C46" s="9">
        <v>15.739250477187966</v>
      </c>
      <c r="D46" s="9">
        <v>13.311792339881016</v>
      </c>
      <c r="E46" s="9">
        <v>2.4274581373069495</v>
      </c>
    </row>
    <row r="47" spans="2:16" x14ac:dyDescent="0.35">
      <c r="B47" s="13">
        <v>166.5</v>
      </c>
      <c r="C47" s="9">
        <v>11.162998091008303</v>
      </c>
      <c r="D47" s="9">
        <v>7.6083670854772993</v>
      </c>
      <c r="E47" s="9">
        <v>3.5546310055310029</v>
      </c>
    </row>
    <row r="51" spans="2:19" x14ac:dyDescent="0.35">
      <c r="B51" s="58" t="s">
        <v>174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</row>
    <row r="52" spans="2:19" x14ac:dyDescent="0.35">
      <c r="B52" t="s">
        <v>8</v>
      </c>
      <c r="E52" t="s">
        <v>9</v>
      </c>
    </row>
    <row r="53" spans="2:19" x14ac:dyDescent="0.35">
      <c r="B53" s="7" t="s">
        <v>49</v>
      </c>
      <c r="E53" s="7" t="s">
        <v>50</v>
      </c>
    </row>
    <row r="54" spans="2:19" x14ac:dyDescent="0.35">
      <c r="B54" s="5" t="s">
        <v>10</v>
      </c>
      <c r="C54" s="6" t="s">
        <v>3</v>
      </c>
      <c r="E54" s="7" t="s">
        <v>10</v>
      </c>
      <c r="F54" s="6" t="s">
        <v>3</v>
      </c>
    </row>
    <row r="55" spans="2:19" x14ac:dyDescent="0.35">
      <c r="B55" s="13">
        <v>0</v>
      </c>
      <c r="C55" s="9">
        <v>2.6133553026424918</v>
      </c>
      <c r="E55" s="13">
        <v>0</v>
      </c>
      <c r="F55" s="9">
        <v>0.11583103995057542</v>
      </c>
      <c r="I55" s="36"/>
      <c r="J55" s="36" t="s">
        <v>79</v>
      </c>
      <c r="K55" s="36" t="s">
        <v>80</v>
      </c>
    </row>
    <row r="56" spans="2:19" x14ac:dyDescent="0.35">
      <c r="B56" s="13">
        <v>3</v>
      </c>
      <c r="C56" s="9">
        <v>2.2775923957560482</v>
      </c>
      <c r="E56" s="13">
        <v>3</v>
      </c>
      <c r="F56" s="9">
        <v>0.16864707082582972</v>
      </c>
      <c r="I56" s="22" t="s">
        <v>26</v>
      </c>
      <c r="J56" s="37"/>
      <c r="K56" s="37"/>
    </row>
    <row r="57" spans="2:19" x14ac:dyDescent="0.35">
      <c r="B57" s="13">
        <v>6</v>
      </c>
      <c r="C57" s="9">
        <v>2.7588525599769613</v>
      </c>
      <c r="E57" s="13">
        <v>6</v>
      </c>
      <c r="F57" s="9">
        <v>0.41833945581981957</v>
      </c>
      <c r="I57" s="22" t="s">
        <v>16</v>
      </c>
      <c r="J57" s="37"/>
      <c r="K57" s="37"/>
    </row>
    <row r="58" spans="2:19" x14ac:dyDescent="0.35">
      <c r="B58" s="13">
        <v>20</v>
      </c>
      <c r="C58" s="9">
        <v>4.7118741482073476</v>
      </c>
      <c r="E58" s="13">
        <v>28</v>
      </c>
      <c r="F58" s="9">
        <v>0.67604530878385571</v>
      </c>
      <c r="I58" s="22" t="s">
        <v>27</v>
      </c>
      <c r="J58" s="37">
        <v>9.4640000000000004</v>
      </c>
      <c r="K58" s="37">
        <v>3.948</v>
      </c>
    </row>
    <row r="59" spans="2:19" x14ac:dyDescent="0.35">
      <c r="B59" s="13">
        <v>23</v>
      </c>
      <c r="C59" s="9">
        <v>5.7098361697099049</v>
      </c>
      <c r="E59" s="13">
        <v>31</v>
      </c>
      <c r="F59" s="9">
        <v>0.84341752651354795</v>
      </c>
      <c r="I59" s="22" t="s">
        <v>28</v>
      </c>
      <c r="J59" s="37">
        <v>89.83</v>
      </c>
      <c r="K59" s="37">
        <v>226.4</v>
      </c>
    </row>
    <row r="60" spans="2:19" x14ac:dyDescent="0.35">
      <c r="B60" s="13">
        <v>26</v>
      </c>
      <c r="C60" s="9">
        <v>5.2229799304031657</v>
      </c>
      <c r="E60" s="13">
        <v>47.5</v>
      </c>
      <c r="F60" s="9">
        <v>1.1930961880543964</v>
      </c>
      <c r="I60" s="22" t="s">
        <v>29</v>
      </c>
      <c r="J60" s="37">
        <v>57.31</v>
      </c>
      <c r="K60" s="37">
        <v>109.2</v>
      </c>
    </row>
    <row r="61" spans="2:19" ht="16" x14ac:dyDescent="0.4">
      <c r="B61" s="13">
        <v>29</v>
      </c>
      <c r="C61" s="9">
        <v>5.6911826324169521</v>
      </c>
      <c r="E61" s="13">
        <v>51.5</v>
      </c>
      <c r="F61" s="9">
        <v>1.234620465336588</v>
      </c>
      <c r="I61" s="31" t="s">
        <v>30</v>
      </c>
      <c r="J61" s="25">
        <f>J60*J58/0.3989</f>
        <v>1359.6937578340437</v>
      </c>
      <c r="K61" s="25">
        <f>K60*K58/0.3989</f>
        <v>1080.7761343695163</v>
      </c>
    </row>
    <row r="62" spans="2:19" ht="16" x14ac:dyDescent="0.4">
      <c r="B62" s="13">
        <v>44</v>
      </c>
      <c r="C62" s="9">
        <v>6.9297751182233176</v>
      </c>
      <c r="E62" s="13">
        <v>55.5</v>
      </c>
      <c r="F62" s="9">
        <v>1.446066716193587</v>
      </c>
      <c r="H62" s="28" t="s">
        <v>34</v>
      </c>
      <c r="I62" s="27" t="s">
        <v>31</v>
      </c>
      <c r="J62">
        <f>J59*2</f>
        <v>179.66</v>
      </c>
      <c r="K62">
        <f>K59*2</f>
        <v>452.8</v>
      </c>
    </row>
    <row r="63" spans="2:19" ht="16" x14ac:dyDescent="0.4">
      <c r="B63" s="13">
        <v>47</v>
      </c>
      <c r="C63" s="9">
        <v>7.8643155576639181</v>
      </c>
      <c r="E63" s="13">
        <v>72</v>
      </c>
      <c r="F63" s="9">
        <v>1.7646020612182662</v>
      </c>
      <c r="I63" s="27"/>
    </row>
    <row r="64" spans="2:19" x14ac:dyDescent="0.35">
      <c r="B64" s="13">
        <v>50</v>
      </c>
      <c r="C64" s="9">
        <v>6.924178834668389</v>
      </c>
      <c r="E64" s="13">
        <v>76.5</v>
      </c>
      <c r="F64" s="9">
        <v>1.7323062887264187</v>
      </c>
    </row>
    <row r="65" spans="2:19" x14ac:dyDescent="0.35">
      <c r="B65" s="13">
        <v>53</v>
      </c>
      <c r="C65" s="9">
        <v>7.2692688576498128</v>
      </c>
      <c r="E65" s="13">
        <v>85.5</v>
      </c>
      <c r="F65" s="9">
        <v>1.4921444560643662</v>
      </c>
    </row>
    <row r="66" spans="2:19" x14ac:dyDescent="0.35">
      <c r="B66" s="13">
        <v>70</v>
      </c>
      <c r="C66" s="9">
        <v>8.683204149275852</v>
      </c>
      <c r="E66" s="13">
        <v>95.5</v>
      </c>
      <c r="F66" s="9">
        <v>1.9403789529409932</v>
      </c>
    </row>
    <row r="67" spans="2:19" x14ac:dyDescent="0.35">
      <c r="B67" s="13">
        <v>73</v>
      </c>
      <c r="C67" s="9">
        <v>9.5785719936259692</v>
      </c>
      <c r="E67" s="13">
        <v>105.5</v>
      </c>
      <c r="F67" s="9">
        <v>2.0900156425790222</v>
      </c>
    </row>
    <row r="68" spans="2:19" x14ac:dyDescent="0.35">
      <c r="B68" s="13">
        <v>76</v>
      </c>
      <c r="C68" s="9">
        <v>8.7279724720036569</v>
      </c>
      <c r="E68" s="13">
        <v>119.5</v>
      </c>
      <c r="F68" s="9">
        <v>2.2276611047182913</v>
      </c>
    </row>
    <row r="69" spans="2:19" x14ac:dyDescent="0.35">
      <c r="B69" s="13">
        <v>79</v>
      </c>
      <c r="C69" s="9">
        <v>8.6253781558718181</v>
      </c>
      <c r="E69" s="13">
        <v>128.5</v>
      </c>
      <c r="F69" s="9">
        <v>2.4274581373069495</v>
      </c>
    </row>
    <row r="70" spans="2:19" x14ac:dyDescent="0.35">
      <c r="B70" s="13">
        <v>92</v>
      </c>
      <c r="C70" s="9">
        <v>9.9609690911932987</v>
      </c>
      <c r="E70" s="13">
        <v>166.5</v>
      </c>
      <c r="F70" s="9">
        <v>3.5546310055310029</v>
      </c>
    </row>
    <row r="71" spans="2:19" x14ac:dyDescent="0.35">
      <c r="B71" s="13">
        <v>96</v>
      </c>
      <c r="C71" s="9">
        <v>9.9777569690022734</v>
      </c>
    </row>
    <row r="72" spans="2:19" x14ac:dyDescent="0.35">
      <c r="B72" s="13">
        <v>99</v>
      </c>
      <c r="C72" s="9">
        <v>8.9238344746002607</v>
      </c>
    </row>
    <row r="78" spans="2:19" x14ac:dyDescent="0.35">
      <c r="B78" s="58" t="s">
        <v>175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6"/>
      <c r="O78" s="57"/>
      <c r="P78" s="57"/>
      <c r="Q78" s="55"/>
      <c r="R78" s="55"/>
      <c r="S78" s="56"/>
    </row>
    <row r="79" spans="2:19" x14ac:dyDescent="0.35">
      <c r="B79" t="s">
        <v>8</v>
      </c>
    </row>
    <row r="80" spans="2:19" x14ac:dyDescent="0.35">
      <c r="B80" s="7" t="s">
        <v>49</v>
      </c>
      <c r="L80" s="22" t="s">
        <v>15</v>
      </c>
      <c r="M80" s="37"/>
    </row>
    <row r="81" spans="2:13" x14ac:dyDescent="0.35">
      <c r="B81" s="5" t="s">
        <v>10</v>
      </c>
      <c r="C81" s="7" t="s">
        <v>4</v>
      </c>
      <c r="L81" s="22" t="s">
        <v>16</v>
      </c>
      <c r="M81" s="37"/>
    </row>
    <row r="82" spans="2:13" x14ac:dyDescent="0.35">
      <c r="B82" s="13">
        <v>0</v>
      </c>
      <c r="C82" s="10">
        <v>4.9824159999999999E-3</v>
      </c>
      <c r="L82" s="22" t="s">
        <v>17</v>
      </c>
      <c r="M82" s="37">
        <v>2.7010000000000001</v>
      </c>
    </row>
    <row r="83" spans="2:13" x14ac:dyDescent="0.35">
      <c r="B83" s="13">
        <v>3</v>
      </c>
      <c r="C83" s="10">
        <v>3.632254E-2</v>
      </c>
      <c r="L83" s="22" t="s">
        <v>18</v>
      </c>
      <c r="M83" s="37">
        <v>46.42</v>
      </c>
    </row>
    <row r="84" spans="2:13" x14ac:dyDescent="0.35">
      <c r="B84" s="13">
        <v>6</v>
      </c>
      <c r="C84" s="10">
        <v>9.9080070000000006E-2</v>
      </c>
      <c r="L84" s="22" t="s">
        <v>19</v>
      </c>
      <c r="M84" s="37">
        <v>3.07</v>
      </c>
    </row>
    <row r="85" spans="2:13" x14ac:dyDescent="0.35">
      <c r="B85" s="13">
        <v>20</v>
      </c>
      <c r="C85" s="10">
        <v>8.4260109999999999E-2</v>
      </c>
      <c r="L85" s="22" t="s">
        <v>20</v>
      </c>
      <c r="M85" s="37">
        <v>0.54510000000000003</v>
      </c>
    </row>
    <row r="86" spans="2:13" x14ac:dyDescent="0.35">
      <c r="B86" s="13">
        <v>23</v>
      </c>
      <c r="C86" s="10">
        <v>6.5121450000000011E-2</v>
      </c>
      <c r="L86" s="24" t="s">
        <v>23</v>
      </c>
      <c r="M86" s="25">
        <f>M82*SQRT(2*3.1416)*LN(M84)</f>
        <v>7.594217973461272</v>
      </c>
    </row>
    <row r="87" spans="2:13" x14ac:dyDescent="0.35">
      <c r="B87" s="13">
        <v>26</v>
      </c>
      <c r="C87" s="10">
        <v>6.8280919999999995E-2</v>
      </c>
    </row>
    <row r="88" spans="2:13" x14ac:dyDescent="0.35">
      <c r="B88" s="13">
        <v>29</v>
      </c>
      <c r="C88" s="10">
        <v>0.17752129999999999</v>
      </c>
      <c r="L88" s="22"/>
    </row>
    <row r="89" spans="2:13" x14ac:dyDescent="0.35">
      <c r="B89" s="13">
        <v>44</v>
      </c>
      <c r="C89" s="10">
        <v>4.2618749999999997E-2</v>
      </c>
    </row>
    <row r="90" spans="2:13" x14ac:dyDescent="0.35">
      <c r="B90" s="13">
        <v>47</v>
      </c>
      <c r="C90" s="10">
        <v>4.9074069999999997E-2</v>
      </c>
    </row>
    <row r="91" spans="2:13" x14ac:dyDescent="0.35">
      <c r="B91" s="13">
        <v>50</v>
      </c>
      <c r="C91" s="10">
        <v>4.7164750000000005E-2</v>
      </c>
    </row>
    <row r="92" spans="2:13" x14ac:dyDescent="0.35">
      <c r="B92" s="13">
        <v>53</v>
      </c>
      <c r="C92" s="10">
        <v>5.5961260000000006E-2</v>
      </c>
    </row>
    <row r="93" spans="2:13" x14ac:dyDescent="0.35">
      <c r="B93" s="13">
        <v>70</v>
      </c>
      <c r="C93" s="10">
        <v>2.6980510000000003E-2</v>
      </c>
    </row>
    <row r="94" spans="2:13" x14ac:dyDescent="0.35">
      <c r="B94" s="13">
        <v>73</v>
      </c>
      <c r="C94" s="10">
        <v>2.6844130000000001E-2</v>
      </c>
    </row>
    <row r="95" spans="2:13" x14ac:dyDescent="0.35">
      <c r="B95" s="13">
        <v>76</v>
      </c>
      <c r="C95" s="10">
        <v>4.1209490000000001E-2</v>
      </c>
    </row>
    <row r="96" spans="2:13" x14ac:dyDescent="0.35">
      <c r="B96" s="13">
        <v>79</v>
      </c>
      <c r="C96" s="10">
        <v>4.3596139999999999E-2</v>
      </c>
    </row>
    <row r="97" spans="2:19" x14ac:dyDescent="0.35">
      <c r="B97" s="13">
        <v>92</v>
      </c>
      <c r="C97" s="10">
        <v>1.8249916999999997E-2</v>
      </c>
    </row>
    <row r="98" spans="2:19" x14ac:dyDescent="0.35">
      <c r="B98" s="13">
        <v>96</v>
      </c>
      <c r="C98" s="10">
        <v>2.429837E-2</v>
      </c>
    </row>
    <row r="99" spans="2:19" x14ac:dyDescent="0.35">
      <c r="B99" s="13">
        <v>99</v>
      </c>
      <c r="C99" s="10"/>
    </row>
    <row r="103" spans="2:19" x14ac:dyDescent="0.35">
      <c r="B103" s="58" t="s">
        <v>176</v>
      </c>
      <c r="C103" s="58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</row>
    <row r="104" spans="2:19" x14ac:dyDescent="0.35">
      <c r="B104" t="s">
        <v>8</v>
      </c>
      <c r="F104" t="s">
        <v>9</v>
      </c>
      <c r="Q104" t="s">
        <v>177</v>
      </c>
    </row>
    <row r="105" spans="2:19" x14ac:dyDescent="0.35">
      <c r="B105" s="7" t="s">
        <v>49</v>
      </c>
      <c r="C105" t="s">
        <v>172</v>
      </c>
      <c r="F105" s="7" t="s">
        <v>50</v>
      </c>
      <c r="G105" t="s">
        <v>172</v>
      </c>
      <c r="H105" s="10"/>
      <c r="Q105" t="s">
        <v>25</v>
      </c>
    </row>
    <row r="106" spans="2:19" x14ac:dyDescent="0.35">
      <c r="B106" s="38" t="s">
        <v>10</v>
      </c>
      <c r="C106" s="39" t="s">
        <v>53</v>
      </c>
      <c r="D106" s="7" t="s">
        <v>72</v>
      </c>
      <c r="F106" s="40" t="s">
        <v>170</v>
      </c>
      <c r="G106" s="41" t="s">
        <v>53</v>
      </c>
      <c r="H106" s="7" t="s">
        <v>72</v>
      </c>
      <c r="R106" s="36" t="s">
        <v>79</v>
      </c>
      <c r="S106" s="36" t="s">
        <v>80</v>
      </c>
    </row>
    <row r="107" spans="2:19" x14ac:dyDescent="0.35">
      <c r="B107" s="15">
        <v>0</v>
      </c>
      <c r="C107" s="16">
        <v>0.64200906665071122</v>
      </c>
      <c r="D107" s="10">
        <f>LN(C107/$C$107)</f>
        <v>0</v>
      </c>
      <c r="F107" s="33">
        <v>0</v>
      </c>
      <c r="G107" s="16">
        <v>0.60812344156077769</v>
      </c>
      <c r="H107" s="10">
        <f t="shared" ref="H107:H113" si="0">LN(G107/$G$107)</f>
        <v>0</v>
      </c>
      <c r="Q107" t="s">
        <v>24</v>
      </c>
    </row>
    <row r="108" spans="2:19" x14ac:dyDescent="0.35">
      <c r="B108" s="15">
        <v>23</v>
      </c>
      <c r="C108" s="16">
        <v>0.58974381625795413</v>
      </c>
      <c r="D108" s="10">
        <f t="shared" ref="D108:D110" si="1">LN(C108/$C$107)</f>
        <v>-8.4914193227994525E-2</v>
      </c>
      <c r="F108" s="33">
        <v>28</v>
      </c>
      <c r="G108" s="16">
        <v>0.56722636638102619</v>
      </c>
      <c r="H108" s="10">
        <f t="shared" si="0"/>
        <v>-6.9619430946977034E-2</v>
      </c>
      <c r="Q108" t="s">
        <v>47</v>
      </c>
      <c r="R108">
        <v>-2.5000000000000001E-3</v>
      </c>
      <c r="S108">
        <v>-1.5E-3</v>
      </c>
    </row>
    <row r="109" spans="2:19" x14ac:dyDescent="0.35">
      <c r="B109" s="15">
        <v>47</v>
      </c>
      <c r="C109" s="16">
        <v>0.5601180596819848</v>
      </c>
      <c r="D109" s="10">
        <f t="shared" si="1"/>
        <v>-0.13645484372884822</v>
      </c>
      <c r="F109" s="33">
        <v>47.5</v>
      </c>
      <c r="G109" s="16">
        <v>0.56627169241497677</v>
      </c>
      <c r="H109" s="10">
        <f t="shared" si="0"/>
        <v>-7.1303905277352891E-2</v>
      </c>
    </row>
    <row r="110" spans="2:19" x14ac:dyDescent="0.35">
      <c r="B110" s="15">
        <v>73</v>
      </c>
      <c r="C110" s="16">
        <v>0.51834853855054031</v>
      </c>
      <c r="D110" s="10">
        <f t="shared" si="1"/>
        <v>-0.21395455575997469</v>
      </c>
      <c r="F110" s="33">
        <v>72</v>
      </c>
      <c r="G110" s="16">
        <v>0.54295306455464998</v>
      </c>
      <c r="H110" s="10">
        <f t="shared" si="0"/>
        <v>-0.11335501132768679</v>
      </c>
    </row>
    <row r="111" spans="2:19" x14ac:dyDescent="0.35">
      <c r="B111" s="48">
        <v>92</v>
      </c>
      <c r="C111" s="44">
        <v>0.41797833245204868</v>
      </c>
      <c r="D111" s="10"/>
      <c r="F111" s="33">
        <v>95.5</v>
      </c>
      <c r="G111" s="16">
        <v>0.52582909785398102</v>
      </c>
      <c r="H111" s="10">
        <f t="shared" si="0"/>
        <v>-0.14540163932096301</v>
      </c>
    </row>
    <row r="112" spans="2:19" x14ac:dyDescent="0.35">
      <c r="B112" s="49">
        <v>99</v>
      </c>
      <c r="C112" s="50">
        <v>0.50209996902719323</v>
      </c>
      <c r="D112" s="10">
        <f>LN(C112/$C$107)</f>
        <v>-0.2458031847450077</v>
      </c>
      <c r="F112" s="33">
        <v>119.5</v>
      </c>
      <c r="G112" s="16">
        <v>0.52541388079207463</v>
      </c>
      <c r="H112" s="10">
        <f t="shared" si="0"/>
        <v>-0.14619159386417135</v>
      </c>
    </row>
    <row r="113" spans="2:19" x14ac:dyDescent="0.35">
      <c r="D113" s="10"/>
      <c r="F113" s="33">
        <v>166.5</v>
      </c>
      <c r="G113" s="16">
        <v>0.46135012298228295</v>
      </c>
      <c r="H113" s="10">
        <f t="shared" si="0"/>
        <v>-0.27622064964645876</v>
      </c>
    </row>
    <row r="114" spans="2:19" x14ac:dyDescent="0.35">
      <c r="D114" s="10"/>
    </row>
    <row r="115" spans="2:19" x14ac:dyDescent="0.35">
      <c r="B115" t="s">
        <v>13</v>
      </c>
      <c r="C115" s="17">
        <f>C107-C112</f>
        <v>0.139909097623518</v>
      </c>
      <c r="D115" s="10"/>
      <c r="F115" t="s">
        <v>13</v>
      </c>
      <c r="G115" s="17">
        <f>G107-G113</f>
        <v>0.14677331857849474</v>
      </c>
    </row>
    <row r="116" spans="2:19" x14ac:dyDescent="0.35">
      <c r="D116" s="10"/>
    </row>
    <row r="117" spans="2:19" x14ac:dyDescent="0.35">
      <c r="D117" s="10"/>
    </row>
    <row r="118" spans="2:19" x14ac:dyDescent="0.35">
      <c r="D118" s="10"/>
    </row>
    <row r="119" spans="2:19" x14ac:dyDescent="0.35">
      <c r="D119" s="10"/>
    </row>
    <row r="120" spans="2:19" x14ac:dyDescent="0.35">
      <c r="D120" s="10"/>
    </row>
    <row r="121" spans="2:19" x14ac:dyDescent="0.35">
      <c r="B121" s="58" t="s">
        <v>179</v>
      </c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</row>
    <row r="122" spans="2:19" x14ac:dyDescent="0.35">
      <c r="B122" t="s">
        <v>8</v>
      </c>
      <c r="D122" s="10"/>
    </row>
    <row r="123" spans="2:19" x14ac:dyDescent="0.35">
      <c r="B123" s="7" t="s">
        <v>49</v>
      </c>
      <c r="D123" s="10"/>
    </row>
    <row r="124" spans="2:19" ht="16.5" x14ac:dyDescent="0.45">
      <c r="B124" s="5" t="s">
        <v>10</v>
      </c>
      <c r="C124" s="8" t="s">
        <v>5</v>
      </c>
      <c r="D124" s="10"/>
    </row>
    <row r="125" spans="2:19" x14ac:dyDescent="0.35">
      <c r="B125" s="13">
        <v>0</v>
      </c>
      <c r="C125" s="11">
        <v>167.83</v>
      </c>
      <c r="D125" s="10"/>
    </row>
    <row r="126" spans="2:19" x14ac:dyDescent="0.35">
      <c r="B126" s="13">
        <v>3</v>
      </c>
      <c r="C126" s="11">
        <v>531.702</v>
      </c>
      <c r="M126" t="s">
        <v>38</v>
      </c>
    </row>
    <row r="127" spans="2:19" x14ac:dyDescent="0.35">
      <c r="B127" s="13">
        <v>6</v>
      </c>
      <c r="C127" s="11">
        <v>857.02599999999995</v>
      </c>
    </row>
    <row r="128" spans="2:19" x14ac:dyDescent="0.35">
      <c r="B128" s="13">
        <v>20</v>
      </c>
      <c r="C128" s="11">
        <v>1752.6010000000001</v>
      </c>
      <c r="M128" s="32" t="s">
        <v>81</v>
      </c>
      <c r="N128">
        <v>114.9</v>
      </c>
    </row>
    <row r="129" spans="2:3" x14ac:dyDescent="0.35">
      <c r="B129" s="13">
        <v>23</v>
      </c>
      <c r="C129" s="11">
        <v>1646.56</v>
      </c>
    </row>
    <row r="130" spans="2:3" x14ac:dyDescent="0.35">
      <c r="B130" s="13">
        <v>26</v>
      </c>
      <c r="C130" s="11">
        <v>1720.778</v>
      </c>
    </row>
    <row r="131" spans="2:3" x14ac:dyDescent="0.35">
      <c r="B131" s="13">
        <v>29</v>
      </c>
      <c r="C131" s="11">
        <v>1970.942</v>
      </c>
    </row>
    <row r="132" spans="2:3" x14ac:dyDescent="0.35">
      <c r="B132" s="13">
        <v>44</v>
      </c>
      <c r="C132" s="11">
        <v>2183.442</v>
      </c>
    </row>
    <row r="133" spans="2:3" x14ac:dyDescent="0.35">
      <c r="B133" s="13">
        <v>47</v>
      </c>
      <c r="C133" s="11">
        <v>2272.4639999999999</v>
      </c>
    </row>
    <row r="134" spans="2:3" x14ac:dyDescent="0.35">
      <c r="B134" s="13">
        <v>50</v>
      </c>
      <c r="C134" s="11">
        <v>2343.962</v>
      </c>
    </row>
    <row r="135" spans="2:3" x14ac:dyDescent="0.35">
      <c r="B135" s="13">
        <v>53</v>
      </c>
      <c r="C135" s="11">
        <v>2559.105</v>
      </c>
    </row>
    <row r="136" spans="2:3" x14ac:dyDescent="0.35">
      <c r="B136" s="13">
        <v>70</v>
      </c>
      <c r="C136" s="11">
        <v>2700.739</v>
      </c>
    </row>
    <row r="137" spans="2:3" x14ac:dyDescent="0.35">
      <c r="B137" s="13">
        <v>73</v>
      </c>
      <c r="C137" s="11">
        <v>2696.3119999999999</v>
      </c>
    </row>
    <row r="138" spans="2:3" x14ac:dyDescent="0.35">
      <c r="B138" s="13">
        <v>76</v>
      </c>
      <c r="C138" s="11">
        <v>2800.1610000000001</v>
      </c>
    </row>
    <row r="139" spans="2:3" x14ac:dyDescent="0.35">
      <c r="B139" s="13">
        <v>79</v>
      </c>
      <c r="C139" s="11">
        <v>2667.165</v>
      </c>
    </row>
    <row r="140" spans="2:3" x14ac:dyDescent="0.35">
      <c r="B140" s="13">
        <v>92</v>
      </c>
      <c r="C140" s="11">
        <v>2488.5529999999999</v>
      </c>
    </row>
    <row r="141" spans="2:3" x14ac:dyDescent="0.35">
      <c r="B141" s="13">
        <v>96</v>
      </c>
      <c r="C141" s="11">
        <v>2423.9690000000001</v>
      </c>
    </row>
    <row r="142" spans="2:3" x14ac:dyDescent="0.35">
      <c r="B142" s="13">
        <v>99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10.Document" shapeId="8193" r:id="rId4">
          <objectPr defaultSize="0" autoPict="0" r:id="rId5">
            <anchor moveWithCells="1">
              <from>
                <xdr:col>12</xdr:col>
                <xdr:colOff>0</xdr:colOff>
                <xdr:row>53</xdr:row>
                <xdr:rowOff>0</xdr:rowOff>
              </from>
              <to>
                <xdr:col>17</xdr:col>
                <xdr:colOff>476250</xdr:colOff>
                <xdr:row>71</xdr:row>
                <xdr:rowOff>50800</xdr:rowOff>
              </to>
            </anchor>
          </objectPr>
        </oleObject>
      </mc:Choice>
      <mc:Fallback>
        <oleObject progId="Prism10.Document" shapeId="8193" r:id="rId4"/>
      </mc:Fallback>
    </mc:AlternateContent>
    <mc:AlternateContent xmlns:mc="http://schemas.openxmlformats.org/markup-compatibility/2006">
      <mc:Choice Requires="x14">
        <oleObject progId="Prism10.Document" shapeId="8194" r:id="rId6">
          <objectPr defaultSize="0" r:id="rId7">
            <anchor moveWithCells="1">
              <from>
                <xdr:col>4</xdr:col>
                <xdr:colOff>0</xdr:colOff>
                <xdr:row>79</xdr:row>
                <xdr:rowOff>0</xdr:rowOff>
              </from>
              <to>
                <xdr:col>8</xdr:col>
                <xdr:colOff>393700</xdr:colOff>
                <xdr:row>95</xdr:row>
                <xdr:rowOff>88900</xdr:rowOff>
              </to>
            </anchor>
          </objectPr>
        </oleObject>
      </mc:Choice>
      <mc:Fallback>
        <oleObject progId="Prism10.Document" shapeId="819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D7CB-4D7D-4F25-AFB8-5C0BBE00CCD6}">
  <dimension ref="B2:Q44"/>
  <sheetViews>
    <sheetView zoomScale="80" zoomScaleNormal="80" workbookViewId="0">
      <selection activeCell="I26" sqref="I26:I33"/>
    </sheetView>
  </sheetViews>
  <sheetFormatPr baseColWidth="10" defaultRowHeight="14.5" x14ac:dyDescent="0.35"/>
  <cols>
    <col min="1" max="1" width="7.36328125" customWidth="1"/>
    <col min="2" max="2" width="9.1796875" customWidth="1"/>
    <col min="3" max="3" width="10.36328125" customWidth="1"/>
    <col min="4" max="4" width="13.08984375" customWidth="1"/>
    <col min="5" max="5" width="12.1796875" customWidth="1"/>
    <col min="6" max="6" width="13.6328125" customWidth="1"/>
    <col min="7" max="7" width="12.81640625" customWidth="1"/>
    <col min="8" max="8" width="11.453125" customWidth="1"/>
    <col min="9" max="9" width="10.1796875" customWidth="1"/>
    <col min="10" max="10" width="12.26953125" customWidth="1"/>
    <col min="11" max="11" width="12.54296875" customWidth="1"/>
    <col min="12" max="12" width="12.7265625" customWidth="1"/>
    <col min="13" max="13" width="12.1796875" customWidth="1"/>
    <col min="14" max="14" width="12.81640625" customWidth="1"/>
    <col min="15" max="15" width="12.54296875" customWidth="1"/>
    <col min="16" max="16" width="11.7265625" customWidth="1"/>
    <col min="17" max="17" width="12.81640625" customWidth="1"/>
  </cols>
  <sheetData>
    <row r="2" spans="3:17" ht="15" thickBot="1" x14ac:dyDescent="0.4">
      <c r="C2" s="155" t="s">
        <v>180</v>
      </c>
      <c r="D2" s="155"/>
      <c r="E2" s="155"/>
      <c r="F2" s="155"/>
      <c r="G2" s="155"/>
    </row>
    <row r="3" spans="3:17" x14ac:dyDescent="0.35">
      <c r="C3" s="155"/>
      <c r="D3" s="156" t="s">
        <v>82</v>
      </c>
      <c r="E3" s="157" t="s">
        <v>83</v>
      </c>
      <c r="F3" s="157" t="s">
        <v>84</v>
      </c>
      <c r="G3" s="158" t="s">
        <v>85</v>
      </c>
    </row>
    <row r="4" spans="3:17" ht="15" thickBot="1" x14ac:dyDescent="0.4">
      <c r="C4" s="155"/>
      <c r="D4" s="159"/>
      <c r="E4" s="160" t="s">
        <v>86</v>
      </c>
      <c r="F4" s="160" t="s">
        <v>87</v>
      </c>
      <c r="G4" s="161" t="s">
        <v>88</v>
      </c>
    </row>
    <row r="5" spans="3:17" x14ac:dyDescent="0.35">
      <c r="C5" s="155"/>
      <c r="D5" s="162" t="s">
        <v>89</v>
      </c>
      <c r="E5" s="163">
        <v>10.7</v>
      </c>
      <c r="F5" s="163">
        <v>7.4999999999999997E-2</v>
      </c>
      <c r="G5" s="164">
        <v>1.5</v>
      </c>
    </row>
    <row r="6" spans="3:17" x14ac:dyDescent="0.35">
      <c r="C6" s="155"/>
      <c r="D6" s="162" t="s">
        <v>90</v>
      </c>
      <c r="E6" s="163">
        <v>10.7</v>
      </c>
      <c r="F6" s="163">
        <v>0.15</v>
      </c>
      <c r="G6" s="164">
        <v>3</v>
      </c>
    </row>
    <row r="7" spans="3:17" x14ac:dyDescent="0.35">
      <c r="C7" s="155"/>
      <c r="D7" s="162" t="s">
        <v>91</v>
      </c>
      <c r="E7" s="163">
        <v>21.4</v>
      </c>
      <c r="F7" s="163">
        <v>0.15</v>
      </c>
      <c r="G7" s="164">
        <v>1.5</v>
      </c>
    </row>
    <row r="8" spans="3:17" x14ac:dyDescent="0.35">
      <c r="C8" s="155"/>
      <c r="D8" s="162" t="s">
        <v>92</v>
      </c>
      <c r="E8" s="163">
        <v>21.4</v>
      </c>
      <c r="F8" s="163">
        <v>0.3</v>
      </c>
      <c r="G8" s="164">
        <v>3</v>
      </c>
    </row>
    <row r="9" spans="3:17" x14ac:dyDescent="0.35">
      <c r="C9" s="155"/>
      <c r="D9" s="162" t="s">
        <v>93</v>
      </c>
      <c r="E9" s="163">
        <v>21.4</v>
      </c>
      <c r="F9" s="163">
        <v>0.45</v>
      </c>
      <c r="G9" s="164">
        <v>4.5</v>
      </c>
    </row>
    <row r="10" spans="3:17" x14ac:dyDescent="0.35">
      <c r="C10" s="155"/>
      <c r="D10" s="162" t="s">
        <v>94</v>
      </c>
      <c r="E10" s="163">
        <v>21.4</v>
      </c>
      <c r="F10" s="163">
        <v>0.75</v>
      </c>
      <c r="G10" s="164">
        <v>7.5</v>
      </c>
    </row>
    <row r="11" spans="3:17" x14ac:dyDescent="0.35">
      <c r="C11" s="155"/>
      <c r="D11" s="162" t="s">
        <v>95</v>
      </c>
      <c r="E11" s="163">
        <v>32.1</v>
      </c>
      <c r="F11" s="163">
        <v>0.45</v>
      </c>
      <c r="G11" s="164">
        <v>3</v>
      </c>
    </row>
    <row r="12" spans="3:17" ht="15" thickBot="1" x14ac:dyDescent="0.4">
      <c r="C12" s="155"/>
      <c r="D12" s="159" t="s">
        <v>96</v>
      </c>
      <c r="E12" s="165">
        <v>42.8</v>
      </c>
      <c r="F12" s="165">
        <v>0.6</v>
      </c>
      <c r="G12" s="166">
        <v>3</v>
      </c>
    </row>
    <row r="14" spans="3:17" ht="15" thickBot="1" x14ac:dyDescent="0.4"/>
    <row r="15" spans="3:17" ht="17.5" x14ac:dyDescent="0.45">
      <c r="D15" s="119" t="s">
        <v>236</v>
      </c>
      <c r="E15" s="115" t="s">
        <v>243</v>
      </c>
      <c r="F15" s="115" t="s">
        <v>230</v>
      </c>
      <c r="G15" s="115" t="s">
        <v>231</v>
      </c>
      <c r="H15" s="115" t="s">
        <v>232</v>
      </c>
      <c r="I15" s="115" t="s">
        <v>232</v>
      </c>
      <c r="J15" s="115" t="s">
        <v>233</v>
      </c>
      <c r="K15" s="115" t="s">
        <v>234</v>
      </c>
      <c r="L15" s="149" t="s">
        <v>268</v>
      </c>
      <c r="M15" s="149" t="s">
        <v>269</v>
      </c>
      <c r="N15" s="119" t="s">
        <v>270</v>
      </c>
      <c r="O15" s="149" t="s">
        <v>268</v>
      </c>
      <c r="P15" s="149" t="s">
        <v>269</v>
      </c>
      <c r="Q15" s="149" t="s">
        <v>270</v>
      </c>
    </row>
    <row r="16" spans="3:17" x14ac:dyDescent="0.35">
      <c r="D16" s="94" t="s">
        <v>235</v>
      </c>
      <c r="E16" s="132" t="s">
        <v>235</v>
      </c>
      <c r="F16" s="132" t="s">
        <v>101</v>
      </c>
      <c r="G16" s="132" t="s">
        <v>101</v>
      </c>
      <c r="H16" s="132" t="s">
        <v>244</v>
      </c>
      <c r="I16" s="132" t="s">
        <v>105</v>
      </c>
      <c r="J16" s="132" t="s">
        <v>246</v>
      </c>
      <c r="K16" s="132" t="s">
        <v>235</v>
      </c>
      <c r="L16" s="150" t="s">
        <v>261</v>
      </c>
      <c r="M16" s="150" t="s">
        <v>261</v>
      </c>
      <c r="N16" s="167" t="s">
        <v>261</v>
      </c>
      <c r="O16" s="150" t="s">
        <v>261</v>
      </c>
      <c r="P16" s="150" t="s">
        <v>261</v>
      </c>
      <c r="Q16" s="150" t="s">
        <v>261</v>
      </c>
    </row>
    <row r="17" spans="2:17" ht="17" thickBot="1" x14ac:dyDescent="0.4">
      <c r="D17" s="71" t="s">
        <v>37</v>
      </c>
      <c r="E17" s="96" t="s">
        <v>37</v>
      </c>
      <c r="F17" s="96" t="s">
        <v>100</v>
      </c>
      <c r="G17" s="96" t="s">
        <v>100</v>
      </c>
      <c r="H17" s="96" t="s">
        <v>245</v>
      </c>
      <c r="I17" s="96" t="s">
        <v>106</v>
      </c>
      <c r="J17" s="96" t="s">
        <v>247</v>
      </c>
      <c r="K17" s="96" t="s">
        <v>110</v>
      </c>
      <c r="L17" s="153" t="s">
        <v>262</v>
      </c>
      <c r="M17" s="153" t="s">
        <v>262</v>
      </c>
      <c r="N17" s="168" t="s">
        <v>262</v>
      </c>
      <c r="O17" s="153" t="s">
        <v>165</v>
      </c>
      <c r="P17" s="153" t="s">
        <v>165</v>
      </c>
      <c r="Q17" s="153" t="s">
        <v>165</v>
      </c>
    </row>
    <row r="18" spans="2:17" x14ac:dyDescent="0.35">
      <c r="B18" s="119" t="s">
        <v>8</v>
      </c>
      <c r="C18" s="116" t="s">
        <v>21</v>
      </c>
      <c r="D18" s="126">
        <v>0.28549999999999998</v>
      </c>
      <c r="E18" s="126">
        <v>0.19719999999999999</v>
      </c>
      <c r="F18" s="127">
        <v>70.697468037102027</v>
      </c>
      <c r="G18" s="128">
        <v>5.1520129715014731</v>
      </c>
      <c r="H18" s="115">
        <v>-1.6299999999999999E-2</v>
      </c>
      <c r="I18" s="126">
        <v>3.8445621358688675E-2</v>
      </c>
      <c r="J18" s="128">
        <v>51.260828478251568</v>
      </c>
      <c r="K18" s="127">
        <v>105.6</v>
      </c>
      <c r="L18" s="154">
        <v>0</v>
      </c>
      <c r="M18" s="154">
        <v>0</v>
      </c>
      <c r="N18" s="169">
        <v>0</v>
      </c>
      <c r="O18" s="174">
        <v>0</v>
      </c>
      <c r="P18" s="174">
        <v>0</v>
      </c>
      <c r="Q18" s="174">
        <v>0</v>
      </c>
    </row>
    <row r="19" spans="2:17" x14ac:dyDescent="0.35">
      <c r="B19" s="94"/>
      <c r="C19" s="95" t="s">
        <v>45</v>
      </c>
      <c r="D19" s="129">
        <v>0.33200000000000002</v>
      </c>
      <c r="E19" s="129">
        <v>0.2281</v>
      </c>
      <c r="F19" s="130">
        <v>72.376756079217856</v>
      </c>
      <c r="G19" s="131">
        <v>2.2853540074732557</v>
      </c>
      <c r="H19" s="132">
        <v>-5.8999999999999999E-3</v>
      </c>
      <c r="I19" s="129">
        <v>3.2420839415938749E-2</v>
      </c>
      <c r="J19" s="131">
        <v>21.613892943959168</v>
      </c>
      <c r="K19" s="130">
        <v>103.1</v>
      </c>
      <c r="L19" s="151">
        <v>0</v>
      </c>
      <c r="M19" s="151">
        <v>0</v>
      </c>
      <c r="N19" s="170">
        <v>0</v>
      </c>
      <c r="O19" s="172">
        <v>0</v>
      </c>
      <c r="P19" s="172">
        <v>0</v>
      </c>
      <c r="Q19" s="172">
        <v>0</v>
      </c>
    </row>
    <row r="20" spans="2:17" x14ac:dyDescent="0.35">
      <c r="B20" s="94"/>
      <c r="C20" s="95" t="s">
        <v>51</v>
      </c>
      <c r="D20" s="129">
        <v>0.30919999999999997</v>
      </c>
      <c r="E20" s="129">
        <v>0.2001</v>
      </c>
      <c r="F20" s="130">
        <v>280.17986964151419</v>
      </c>
      <c r="G20" s="131">
        <v>3.8759713531109239</v>
      </c>
      <c r="H20" s="132">
        <v>-1.04E-2</v>
      </c>
      <c r="I20" s="129">
        <v>7.889092975023318E-2</v>
      </c>
      <c r="J20" s="131">
        <v>52.593953166822118</v>
      </c>
      <c r="K20" s="130">
        <v>58</v>
      </c>
      <c r="L20" s="151">
        <v>0</v>
      </c>
      <c r="M20" s="151">
        <v>0</v>
      </c>
      <c r="N20" s="170">
        <v>0</v>
      </c>
      <c r="O20" s="172">
        <v>0</v>
      </c>
      <c r="P20" s="172">
        <v>0</v>
      </c>
      <c r="Q20" s="172">
        <v>0</v>
      </c>
    </row>
    <row r="21" spans="2:17" x14ac:dyDescent="0.35">
      <c r="B21" s="94"/>
      <c r="C21" s="95" t="s">
        <v>59</v>
      </c>
      <c r="D21" s="129">
        <v>0.30690000000000001</v>
      </c>
      <c r="E21" s="129">
        <v>0.1951</v>
      </c>
      <c r="F21" s="130">
        <v>309.60285785911259</v>
      </c>
      <c r="G21" s="131">
        <v>2.4982740310217237</v>
      </c>
      <c r="H21" s="132">
        <v>-3.0999999999999999E-3</v>
      </c>
      <c r="I21" s="129">
        <v>7.543337825748464E-2</v>
      </c>
      <c r="J21" s="131">
        <v>25.144459419161549</v>
      </c>
      <c r="K21" s="130">
        <v>108.9</v>
      </c>
      <c r="L21" s="151">
        <v>0</v>
      </c>
      <c r="M21" s="151">
        <v>0</v>
      </c>
      <c r="N21" s="170">
        <v>0</v>
      </c>
      <c r="O21" s="172">
        <v>0</v>
      </c>
      <c r="P21" s="172">
        <v>0</v>
      </c>
      <c r="Q21" s="172">
        <v>0</v>
      </c>
    </row>
    <row r="22" spans="2:17" x14ac:dyDescent="0.35">
      <c r="B22" s="94"/>
      <c r="C22" s="95" t="s">
        <v>66</v>
      </c>
      <c r="D22" s="129">
        <v>0.23269999999999999</v>
      </c>
      <c r="E22" s="129">
        <v>0.19819999999999999</v>
      </c>
      <c r="F22" s="130">
        <v>285.23765354725498</v>
      </c>
      <c r="G22" s="131">
        <v>7.4625680810650437</v>
      </c>
      <c r="H22" s="132">
        <v>-1.9E-3</v>
      </c>
      <c r="I22" s="129">
        <v>6.9879974618389906E-2</v>
      </c>
      <c r="J22" s="131">
        <v>15.528883248531089</v>
      </c>
      <c r="K22" s="130">
        <v>141.9</v>
      </c>
      <c r="L22" s="151">
        <v>0</v>
      </c>
      <c r="M22" s="151">
        <v>0</v>
      </c>
      <c r="N22" s="170">
        <v>0</v>
      </c>
      <c r="O22" s="172">
        <v>0</v>
      </c>
      <c r="P22" s="172">
        <v>0</v>
      </c>
      <c r="Q22" s="172">
        <v>0</v>
      </c>
    </row>
    <row r="23" spans="2:17" x14ac:dyDescent="0.35">
      <c r="B23" s="94"/>
      <c r="C23" s="95" t="s">
        <v>70</v>
      </c>
      <c r="D23" s="129">
        <v>0.26129999999999998</v>
      </c>
      <c r="E23" s="129">
        <v>0.19939999999999999</v>
      </c>
      <c r="F23" s="130">
        <v>159.98977187264981</v>
      </c>
      <c r="G23" s="131">
        <v>4.2623583116872368</v>
      </c>
      <c r="H23" s="132">
        <v>-1.1999999999999999E-3</v>
      </c>
      <c r="I23" s="129">
        <v>6.4352265889644378E-2</v>
      </c>
      <c r="J23" s="131">
        <v>8.580302118619251</v>
      </c>
      <c r="K23" s="130">
        <v>164.6</v>
      </c>
      <c r="L23" s="151">
        <v>0</v>
      </c>
      <c r="M23" s="151">
        <v>0</v>
      </c>
      <c r="N23" s="170">
        <v>0</v>
      </c>
      <c r="O23" s="172">
        <v>0</v>
      </c>
      <c r="P23" s="172">
        <v>0</v>
      </c>
      <c r="Q23" s="172">
        <v>0</v>
      </c>
    </row>
    <row r="24" spans="2:17" x14ac:dyDescent="0.35">
      <c r="B24" s="94"/>
      <c r="C24" s="95" t="s">
        <v>75</v>
      </c>
      <c r="D24" s="129">
        <v>0.40820000000000001</v>
      </c>
      <c r="E24" s="129">
        <v>0.27710000000000001</v>
      </c>
      <c r="F24" s="130">
        <v>594.50320882426672</v>
      </c>
      <c r="G24" s="131">
        <v>5.1752190332567336</v>
      </c>
      <c r="H24" s="132">
        <v>-2.7000000000000001E-3</v>
      </c>
      <c r="I24" s="129">
        <v>8.9170806702146166E-2</v>
      </c>
      <c r="J24" s="131">
        <v>19.815734822699149</v>
      </c>
      <c r="K24" s="130">
        <v>93.8</v>
      </c>
      <c r="L24" s="151">
        <v>2.2000000000000002</v>
      </c>
      <c r="M24" s="151">
        <v>0</v>
      </c>
      <c r="N24" s="170">
        <v>2.2000000000000002</v>
      </c>
      <c r="O24" s="172">
        <f>L24/32.1</f>
        <v>6.8535825545171347E-2</v>
      </c>
      <c r="P24" s="172">
        <f>M24/32.1</f>
        <v>0</v>
      </c>
      <c r="Q24" s="172">
        <f>N24/32.1</f>
        <v>6.8535825545171347E-2</v>
      </c>
    </row>
    <row r="25" spans="2:17" ht="15" thickBot="1" x14ac:dyDescent="0.4">
      <c r="B25" s="71"/>
      <c r="C25" s="97" t="s">
        <v>79</v>
      </c>
      <c r="D25" s="133">
        <v>0.40229999999999999</v>
      </c>
      <c r="E25" s="133">
        <v>0.32819999999999999</v>
      </c>
      <c r="F25" s="134">
        <v>1359.6937578340437</v>
      </c>
      <c r="G25" s="135">
        <v>7.594217973461272</v>
      </c>
      <c r="H25" s="96">
        <v>-2.5000000000000001E-3</v>
      </c>
      <c r="I25" s="133">
        <v>0.139909097623518</v>
      </c>
      <c r="J25" s="135">
        <v>23.318182937252999</v>
      </c>
      <c r="K25" s="134">
        <v>114.9</v>
      </c>
      <c r="L25" s="152">
        <v>12.2</v>
      </c>
      <c r="M25" s="152">
        <v>2.2000000000000002</v>
      </c>
      <c r="N25" s="171">
        <v>10</v>
      </c>
      <c r="O25" s="173">
        <f>L25/42.8</f>
        <v>0.28504672897196259</v>
      </c>
      <c r="P25" s="173">
        <f t="shared" ref="P25:Q25" si="0">M25/42.8</f>
        <v>5.140186915887851E-2</v>
      </c>
      <c r="Q25" s="173">
        <f t="shared" si="0"/>
        <v>0.23364485981308414</v>
      </c>
    </row>
    <row r="26" spans="2:17" x14ac:dyDescent="0.35">
      <c r="B26" s="94" t="s">
        <v>9</v>
      </c>
      <c r="C26" s="95" t="s">
        <v>22</v>
      </c>
      <c r="D26" s="136">
        <v>0.18049999999999999</v>
      </c>
      <c r="E26" s="126">
        <v>0.1656</v>
      </c>
      <c r="F26" s="127">
        <v>47.827149661569322</v>
      </c>
      <c r="G26" s="128">
        <v>8.635829142794476</v>
      </c>
      <c r="H26" s="115">
        <v>-2.8E-3</v>
      </c>
      <c r="I26" s="126">
        <v>1.2278848223380628E-2</v>
      </c>
      <c r="J26" s="128">
        <v>16.371797631174175</v>
      </c>
      <c r="K26" s="127">
        <v>77.3</v>
      </c>
      <c r="L26" s="151">
        <v>0</v>
      </c>
      <c r="M26" s="151">
        <v>0</v>
      </c>
      <c r="N26" s="170">
        <v>0</v>
      </c>
      <c r="O26" s="172">
        <v>0</v>
      </c>
      <c r="P26" s="172">
        <v>0</v>
      </c>
      <c r="Q26" s="172">
        <v>0</v>
      </c>
    </row>
    <row r="27" spans="2:17" x14ac:dyDescent="0.35">
      <c r="B27" s="94"/>
      <c r="C27" s="95" t="s">
        <v>46</v>
      </c>
      <c r="D27" s="137">
        <v>0.23899999999999999</v>
      </c>
      <c r="E27" s="129">
        <v>0.1706</v>
      </c>
      <c r="F27" s="130">
        <v>85.335597894209073</v>
      </c>
      <c r="G27" s="131">
        <v>1.4387151871244364</v>
      </c>
      <c r="H27" s="132">
        <v>-5.7999999999999996E-3</v>
      </c>
      <c r="I27" s="129">
        <v>3.0909105048355742E-2</v>
      </c>
      <c r="J27" s="131">
        <v>20.606070032237163</v>
      </c>
      <c r="K27" s="130">
        <v>66.8</v>
      </c>
      <c r="L27" s="151">
        <v>0</v>
      </c>
      <c r="M27" s="151">
        <v>0</v>
      </c>
      <c r="N27" s="170">
        <v>0</v>
      </c>
      <c r="O27" s="172">
        <v>0</v>
      </c>
      <c r="P27" s="172">
        <v>0</v>
      </c>
      <c r="Q27" s="172">
        <v>0</v>
      </c>
    </row>
    <row r="28" spans="2:17" x14ac:dyDescent="0.35">
      <c r="B28" s="94"/>
      <c r="C28" s="95" t="s">
        <v>52</v>
      </c>
      <c r="D28" s="137">
        <v>0.20830000000000001</v>
      </c>
      <c r="E28" s="129">
        <v>0.18179999999999999</v>
      </c>
      <c r="F28" s="130">
        <v>181.35184256705944</v>
      </c>
      <c r="G28" s="131">
        <v>2.2911825609496885</v>
      </c>
      <c r="H28" s="132">
        <v>-7.4000000000000003E-3</v>
      </c>
      <c r="I28" s="129">
        <v>6.2283782220862172E-2</v>
      </c>
      <c r="J28" s="131">
        <v>41.522521480574781</v>
      </c>
      <c r="K28" s="130">
        <v>43.2</v>
      </c>
      <c r="L28" s="151">
        <v>0</v>
      </c>
      <c r="M28" s="151">
        <v>0</v>
      </c>
      <c r="N28" s="170">
        <v>0</v>
      </c>
      <c r="O28" s="172">
        <v>0</v>
      </c>
      <c r="P28" s="172">
        <v>0</v>
      </c>
      <c r="Q28" s="172">
        <v>0</v>
      </c>
    </row>
    <row r="29" spans="2:17" x14ac:dyDescent="0.35">
      <c r="B29" s="94"/>
      <c r="C29" s="95" t="s">
        <v>60</v>
      </c>
      <c r="D29" s="137">
        <v>0.21429999999999999</v>
      </c>
      <c r="E29" s="129">
        <v>0.18870000000000001</v>
      </c>
      <c r="F29" s="130">
        <v>177.36254700426173</v>
      </c>
      <c r="G29" s="131">
        <v>2.5517364588886298</v>
      </c>
      <c r="H29" s="132">
        <v>-3.5000000000000001E-3</v>
      </c>
      <c r="I29" s="129">
        <v>6.5496707657689168E-2</v>
      </c>
      <c r="J29" s="131">
        <v>21.832235885896388</v>
      </c>
      <c r="K29" s="130">
        <v>71.599999999999994</v>
      </c>
      <c r="L29" s="151">
        <v>0</v>
      </c>
      <c r="M29" s="151">
        <v>0</v>
      </c>
      <c r="N29" s="170">
        <v>0</v>
      </c>
      <c r="O29" s="172">
        <v>0</v>
      </c>
      <c r="P29" s="172">
        <v>0</v>
      </c>
      <c r="Q29" s="172">
        <v>0</v>
      </c>
    </row>
    <row r="30" spans="2:17" x14ac:dyDescent="0.35">
      <c r="B30" s="94"/>
      <c r="C30" s="95" t="s">
        <v>67</v>
      </c>
      <c r="D30" s="137">
        <v>0.20880000000000001</v>
      </c>
      <c r="E30" s="129">
        <v>0.18260000000000001</v>
      </c>
      <c r="F30" s="130">
        <v>139.04883429430936</v>
      </c>
      <c r="G30" s="138" t="s">
        <v>240</v>
      </c>
      <c r="H30" s="132">
        <v>-2.5000000000000001E-3</v>
      </c>
      <c r="I30" s="129">
        <v>7.4508726095371069E-2</v>
      </c>
      <c r="J30" s="131">
        <v>16.557494687860238</v>
      </c>
      <c r="K30" s="138" t="s">
        <v>240</v>
      </c>
      <c r="L30" s="151">
        <v>0</v>
      </c>
      <c r="M30" s="151">
        <v>0</v>
      </c>
      <c r="N30" s="170">
        <v>0</v>
      </c>
      <c r="O30" s="172">
        <v>0</v>
      </c>
      <c r="P30" s="172">
        <v>0</v>
      </c>
      <c r="Q30" s="172">
        <v>0</v>
      </c>
    </row>
    <row r="31" spans="2:17" x14ac:dyDescent="0.35">
      <c r="B31" s="94"/>
      <c r="C31" s="95" t="s">
        <v>196</v>
      </c>
      <c r="D31" s="137">
        <v>0.1249</v>
      </c>
      <c r="E31" s="129">
        <v>0.1167</v>
      </c>
      <c r="F31" s="130">
        <v>151.73005765856107</v>
      </c>
      <c r="G31" s="138" t="s">
        <v>240</v>
      </c>
      <c r="H31" s="132">
        <v>-8.0000000000000004E-4</v>
      </c>
      <c r="I31" s="129">
        <v>7.4377838148481756E-2</v>
      </c>
      <c r="J31" s="131">
        <v>9.9170450864642348</v>
      </c>
      <c r="K31" s="138" t="s">
        <v>240</v>
      </c>
      <c r="L31" s="151">
        <v>3.4</v>
      </c>
      <c r="M31" s="151">
        <v>2.0499999999999998</v>
      </c>
      <c r="N31" s="170">
        <v>1.35</v>
      </c>
      <c r="O31" s="172">
        <f>L31/21.4</f>
        <v>0.15887850467289721</v>
      </c>
      <c r="P31" s="172">
        <f t="shared" ref="P31:Q31" si="1">M31/21.4</f>
        <v>9.5794392523364483E-2</v>
      </c>
      <c r="Q31" s="172">
        <f t="shared" si="1"/>
        <v>6.3084112149532717E-2</v>
      </c>
    </row>
    <row r="32" spans="2:17" x14ac:dyDescent="0.35">
      <c r="B32" s="94"/>
      <c r="C32" s="95" t="s">
        <v>197</v>
      </c>
      <c r="D32" s="137">
        <v>0.13650000000000001</v>
      </c>
      <c r="E32" s="129">
        <v>0.12809999999999999</v>
      </c>
      <c r="F32" s="130">
        <v>168.82369014790675</v>
      </c>
      <c r="G32" s="138" t="s">
        <v>240</v>
      </c>
      <c r="H32" s="132">
        <v>-1.1999999999999999E-3</v>
      </c>
      <c r="I32" s="129">
        <v>6.2802012094287207E-2</v>
      </c>
      <c r="J32" s="131">
        <v>13.956002687619378</v>
      </c>
      <c r="K32" s="138" t="s">
        <v>240</v>
      </c>
      <c r="L32" s="151">
        <v>11.7</v>
      </c>
      <c r="M32" s="151">
        <v>10.5</v>
      </c>
      <c r="N32" s="170">
        <v>1.2</v>
      </c>
      <c r="O32" s="172">
        <f>L32/32.1</f>
        <v>0.3644859813084112</v>
      </c>
      <c r="P32" s="172">
        <f>M32/32.1</f>
        <v>0.32710280373831774</v>
      </c>
      <c r="Q32" s="172">
        <f>N32/32.1</f>
        <v>3.7383177570093455E-2</v>
      </c>
    </row>
    <row r="33" spans="2:17" ht="15" thickBot="1" x14ac:dyDescent="0.4">
      <c r="B33" s="71"/>
      <c r="C33" s="97" t="s">
        <v>198</v>
      </c>
      <c r="D33" s="139">
        <v>0.13070000000000001</v>
      </c>
      <c r="E33" s="133">
        <v>0.11219999999999999</v>
      </c>
      <c r="F33" s="134">
        <v>1080.7761343695163</v>
      </c>
      <c r="G33" s="140" t="s">
        <v>240</v>
      </c>
      <c r="H33" s="96">
        <v>-1.5E-3</v>
      </c>
      <c r="I33" s="133">
        <v>0.14677331857849474</v>
      </c>
      <c r="J33" s="135">
        <v>24.462219763082459</v>
      </c>
      <c r="K33" s="140" t="s">
        <v>240</v>
      </c>
      <c r="L33" s="152">
        <v>21.65</v>
      </c>
      <c r="M33" s="152">
        <v>19.7</v>
      </c>
      <c r="N33" s="171">
        <v>1.9</v>
      </c>
      <c r="O33" s="173">
        <f>L33/42.8</f>
        <v>0.50584112149532712</v>
      </c>
      <c r="P33" s="173">
        <f t="shared" ref="P33" si="2">M33/42.8</f>
        <v>0.46028037383177572</v>
      </c>
      <c r="Q33" s="173">
        <f t="shared" ref="Q33" si="3">N33/42.8</f>
        <v>4.4392523364485979E-2</v>
      </c>
    </row>
    <row r="36" spans="2:17" ht="17.5" x14ac:dyDescent="0.45">
      <c r="C36" t="s">
        <v>238</v>
      </c>
    </row>
    <row r="38" spans="2:17" ht="16.5" x14ac:dyDescent="0.45">
      <c r="C38" t="s">
        <v>239</v>
      </c>
    </row>
    <row r="40" spans="2:17" x14ac:dyDescent="0.35">
      <c r="C40" t="s">
        <v>237</v>
      </c>
    </row>
    <row r="42" spans="2:17" x14ac:dyDescent="0.35">
      <c r="C42" t="s">
        <v>241</v>
      </c>
    </row>
    <row r="44" spans="2:17" x14ac:dyDescent="0.35">
      <c r="C44" t="s">
        <v>242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4D94-3DDB-4929-B1EB-EB42210B8153}">
  <dimension ref="B2:Y115"/>
  <sheetViews>
    <sheetView zoomScale="70" zoomScaleNormal="70" workbookViewId="0">
      <selection activeCell="S92" sqref="S92"/>
    </sheetView>
  </sheetViews>
  <sheetFormatPr baseColWidth="10" defaultColWidth="11.453125" defaultRowHeight="14.5" x14ac:dyDescent="0.35"/>
  <cols>
    <col min="2" max="2" width="14.1796875" customWidth="1"/>
    <col min="4" max="4" width="12" customWidth="1"/>
    <col min="5" max="6" width="13.453125" customWidth="1"/>
    <col min="7" max="7" width="12.54296875" customWidth="1"/>
    <col min="8" max="8" width="13.54296875" customWidth="1"/>
    <col min="15" max="15" width="13.26953125" customWidth="1"/>
    <col min="16" max="16" width="12.54296875" customWidth="1"/>
    <col min="17" max="17" width="14.54296875" customWidth="1"/>
    <col min="18" max="18" width="12.81640625" customWidth="1"/>
    <col min="19" max="19" width="13.26953125" customWidth="1"/>
  </cols>
  <sheetData>
    <row r="2" spans="2:23" ht="15" thickBot="1" x14ac:dyDescent="0.4">
      <c r="B2" t="s">
        <v>180</v>
      </c>
    </row>
    <row r="3" spans="2:23" ht="15.5" x14ac:dyDescent="0.35">
      <c r="C3" s="59" t="s">
        <v>82</v>
      </c>
      <c r="D3" s="60" t="s">
        <v>83</v>
      </c>
      <c r="E3" s="60" t="s">
        <v>84</v>
      </c>
      <c r="F3" s="61" t="s">
        <v>85</v>
      </c>
      <c r="L3" s="51"/>
    </row>
    <row r="4" spans="2:23" ht="16" thickBot="1" x14ac:dyDescent="0.4">
      <c r="C4" s="71"/>
      <c r="D4" s="67" t="s">
        <v>86</v>
      </c>
      <c r="E4" s="67" t="s">
        <v>87</v>
      </c>
      <c r="F4" s="68" t="s">
        <v>88</v>
      </c>
      <c r="I4" s="52"/>
      <c r="M4" s="52"/>
    </row>
    <row r="5" spans="2:23" ht="16" thickBot="1" x14ac:dyDescent="0.4">
      <c r="C5" s="62" t="s">
        <v>89</v>
      </c>
      <c r="D5" s="63">
        <v>10.7</v>
      </c>
      <c r="E5" s="63">
        <v>7.4999999999999997E-2</v>
      </c>
      <c r="F5" s="64">
        <v>1.5</v>
      </c>
      <c r="H5" s="51"/>
      <c r="I5" s="37" t="s">
        <v>191</v>
      </c>
      <c r="J5" s="51"/>
      <c r="P5" s="22" t="s">
        <v>117</v>
      </c>
      <c r="Q5" s="37"/>
      <c r="R5" s="37"/>
      <c r="S5" s="37"/>
      <c r="T5" s="37"/>
    </row>
    <row r="6" spans="2:23" ht="15.5" x14ac:dyDescent="0.35">
      <c r="C6" s="62" t="s">
        <v>90</v>
      </c>
      <c r="D6" s="63">
        <v>10.7</v>
      </c>
      <c r="E6" s="63">
        <v>0.15</v>
      </c>
      <c r="F6" s="64">
        <v>3</v>
      </c>
      <c r="H6" s="51"/>
      <c r="I6" s="37" t="s">
        <v>192</v>
      </c>
      <c r="J6" s="51"/>
      <c r="P6" s="59"/>
      <c r="Q6" s="60" t="s">
        <v>98</v>
      </c>
      <c r="R6" s="115" t="s">
        <v>205</v>
      </c>
      <c r="S6" s="115" t="s">
        <v>206</v>
      </c>
      <c r="T6" s="115" t="s">
        <v>103</v>
      </c>
      <c r="U6" s="115" t="s">
        <v>203</v>
      </c>
      <c r="V6" s="115" t="s">
        <v>109</v>
      </c>
      <c r="W6" s="116" t="s">
        <v>204</v>
      </c>
    </row>
    <row r="7" spans="2:23" ht="15.5" x14ac:dyDescent="0.35">
      <c r="C7" s="62" t="s">
        <v>91</v>
      </c>
      <c r="D7" s="63">
        <v>21.4</v>
      </c>
      <c r="E7" s="63">
        <v>0.15</v>
      </c>
      <c r="F7" s="64">
        <v>1.5</v>
      </c>
      <c r="H7" s="51"/>
      <c r="I7" s="37" t="s">
        <v>193</v>
      </c>
      <c r="J7" s="51"/>
      <c r="P7" s="62" t="s">
        <v>97</v>
      </c>
      <c r="Q7" s="110" t="s">
        <v>207</v>
      </c>
      <c r="R7" s="111">
        <v>0.313</v>
      </c>
      <c r="S7" s="111">
        <v>7.603E-2</v>
      </c>
      <c r="T7" s="111">
        <v>-0.27939999999999998</v>
      </c>
      <c r="U7" s="111">
        <v>0.12909999999999999</v>
      </c>
      <c r="V7" s="111">
        <v>0.23619999999999999</v>
      </c>
      <c r="W7" s="108">
        <v>0.27429999999999999</v>
      </c>
    </row>
    <row r="8" spans="2:23" ht="15.5" x14ac:dyDescent="0.35">
      <c r="C8" s="62" t="s">
        <v>92</v>
      </c>
      <c r="D8" s="63">
        <v>21.4</v>
      </c>
      <c r="E8" s="63">
        <v>0.3</v>
      </c>
      <c r="F8" s="64">
        <v>3</v>
      </c>
      <c r="H8" s="51"/>
      <c r="I8" s="37" t="s">
        <v>194</v>
      </c>
      <c r="J8" s="51"/>
      <c r="P8" s="62" t="s">
        <v>98</v>
      </c>
      <c r="Q8" s="113"/>
      <c r="R8" s="111">
        <v>0.42130000000000001</v>
      </c>
      <c r="S8" s="111">
        <v>0.32750000000000001</v>
      </c>
      <c r="T8" s="111">
        <v>-0.12670000000000001</v>
      </c>
      <c r="U8" s="111">
        <v>0.20899999999999999</v>
      </c>
      <c r="V8" s="111">
        <v>0.27579999999999999</v>
      </c>
      <c r="W8" s="109">
        <v>0.13850000000000001</v>
      </c>
    </row>
    <row r="9" spans="2:23" ht="15.5" x14ac:dyDescent="0.35">
      <c r="C9" s="62" t="s">
        <v>93</v>
      </c>
      <c r="D9" s="63">
        <v>21.4</v>
      </c>
      <c r="E9" s="63">
        <v>0.45</v>
      </c>
      <c r="F9" s="64">
        <v>4.5</v>
      </c>
      <c r="H9" s="51"/>
      <c r="I9" s="37" t="s">
        <v>200</v>
      </c>
      <c r="J9" s="51"/>
      <c r="P9" s="94" t="s">
        <v>205</v>
      </c>
      <c r="Q9" s="113"/>
      <c r="R9" s="113"/>
      <c r="S9" s="111">
        <v>0.40560000000000002</v>
      </c>
      <c r="T9" s="111">
        <v>0.2727</v>
      </c>
      <c r="U9" s="110" t="s">
        <v>208</v>
      </c>
      <c r="V9" s="111">
        <v>0.18709999999999999</v>
      </c>
      <c r="W9" s="109">
        <v>-1.637E-3</v>
      </c>
    </row>
    <row r="10" spans="2:23" ht="15.5" x14ac:dyDescent="0.35">
      <c r="C10" s="62" t="s">
        <v>94</v>
      </c>
      <c r="D10" s="63">
        <v>21.4</v>
      </c>
      <c r="E10" s="63">
        <v>0.75</v>
      </c>
      <c r="F10" s="64">
        <v>7.5</v>
      </c>
      <c r="H10" s="51"/>
      <c r="I10" s="37" t="s">
        <v>195</v>
      </c>
      <c r="J10" s="51"/>
      <c r="P10" s="94" t="s">
        <v>206</v>
      </c>
      <c r="Q10" s="113"/>
      <c r="R10" s="113"/>
      <c r="S10" s="113"/>
      <c r="T10" s="111">
        <v>0.2205</v>
      </c>
      <c r="U10" s="111">
        <v>0.20319999999999999</v>
      </c>
      <c r="V10" s="111">
        <v>0.36730000000000002</v>
      </c>
      <c r="W10" s="109">
        <v>-0.20530000000000001</v>
      </c>
    </row>
    <row r="11" spans="2:23" ht="15.5" x14ac:dyDescent="0.35">
      <c r="C11" s="62" t="s">
        <v>95</v>
      </c>
      <c r="D11" s="63">
        <v>32.1</v>
      </c>
      <c r="E11" s="63">
        <v>0.45</v>
      </c>
      <c r="F11" s="64">
        <v>3</v>
      </c>
      <c r="H11" s="51"/>
      <c r="J11" s="51"/>
      <c r="P11" s="94" t="s">
        <v>103</v>
      </c>
      <c r="Q11" s="113"/>
      <c r="R11" s="113"/>
      <c r="S11" s="113"/>
      <c r="T11" s="113"/>
      <c r="U11" s="111">
        <v>0.33929999999999999</v>
      </c>
      <c r="V11" s="111">
        <v>0.37559999999999999</v>
      </c>
      <c r="W11" s="109">
        <v>-0.88990000000000002</v>
      </c>
    </row>
    <row r="12" spans="2:23" ht="16" thickBot="1" x14ac:dyDescent="0.4">
      <c r="C12" s="72" t="s">
        <v>96</v>
      </c>
      <c r="D12" s="65">
        <v>42.8</v>
      </c>
      <c r="E12" s="65">
        <v>0.6</v>
      </c>
      <c r="F12" s="66">
        <v>3</v>
      </c>
      <c r="H12" s="73"/>
      <c r="J12" s="73"/>
      <c r="P12" s="94" t="s">
        <v>203</v>
      </c>
      <c r="Q12" s="113"/>
      <c r="R12" s="113"/>
      <c r="S12" s="113"/>
      <c r="T12" s="113"/>
      <c r="U12" s="113"/>
      <c r="V12" s="111">
        <v>0.21490000000000001</v>
      </c>
      <c r="W12" s="109">
        <v>-1.371E-2</v>
      </c>
    </row>
    <row r="13" spans="2:23" ht="15" thickBot="1" x14ac:dyDescent="0.4">
      <c r="P13" s="71" t="s">
        <v>109</v>
      </c>
      <c r="Q13" s="117"/>
      <c r="R13" s="117"/>
      <c r="S13" s="117"/>
      <c r="T13" s="117"/>
      <c r="U13" s="117"/>
      <c r="V13" s="117"/>
      <c r="W13" s="118">
        <v>-0.53180000000000005</v>
      </c>
    </row>
    <row r="14" spans="2:23" x14ac:dyDescent="0.35">
      <c r="B14" t="s">
        <v>201</v>
      </c>
      <c r="Q14" s="37"/>
      <c r="R14" s="37"/>
      <c r="S14" s="37"/>
      <c r="T14" s="37"/>
      <c r="U14" s="37"/>
    </row>
    <row r="15" spans="2:23" ht="15.5" x14ac:dyDescent="0.35">
      <c r="D15" s="51" t="s">
        <v>97</v>
      </c>
      <c r="E15" s="51" t="s">
        <v>98</v>
      </c>
      <c r="F15" t="s">
        <v>99</v>
      </c>
      <c r="G15" t="s">
        <v>102</v>
      </c>
      <c r="H15" t="s">
        <v>103</v>
      </c>
      <c r="I15" t="s">
        <v>104</v>
      </c>
      <c r="J15" t="s">
        <v>163</v>
      </c>
      <c r="K15" t="s">
        <v>109</v>
      </c>
      <c r="L15" t="s">
        <v>166</v>
      </c>
      <c r="M15" t="s">
        <v>168</v>
      </c>
      <c r="O15" s="37"/>
      <c r="P15" s="37"/>
      <c r="Q15" s="37"/>
      <c r="R15" s="37"/>
      <c r="S15" s="37"/>
      <c r="T15" s="37"/>
    </row>
    <row r="16" spans="2:23" x14ac:dyDescent="0.35">
      <c r="F16" t="s">
        <v>101</v>
      </c>
      <c r="G16" t="s">
        <v>101</v>
      </c>
      <c r="H16" t="s">
        <v>107</v>
      </c>
      <c r="I16" t="s">
        <v>105</v>
      </c>
      <c r="J16" t="s">
        <v>164</v>
      </c>
      <c r="L16" t="s">
        <v>167</v>
      </c>
      <c r="O16" s="37"/>
      <c r="Q16" s="37"/>
      <c r="R16" s="37"/>
      <c r="S16" s="37"/>
      <c r="T16" s="37"/>
    </row>
    <row r="17" spans="3:24" ht="16" thickBot="1" x14ac:dyDescent="0.4">
      <c r="D17" s="51" t="s">
        <v>37</v>
      </c>
      <c r="E17" s="51" t="s">
        <v>37</v>
      </c>
      <c r="F17" t="s">
        <v>100</v>
      </c>
      <c r="G17" t="s">
        <v>100</v>
      </c>
      <c r="H17" t="s">
        <v>108</v>
      </c>
      <c r="I17" t="s">
        <v>106</v>
      </c>
      <c r="J17" t="s">
        <v>165</v>
      </c>
      <c r="K17" t="s">
        <v>110</v>
      </c>
      <c r="L17" t="s">
        <v>169</v>
      </c>
      <c r="O17" s="37"/>
      <c r="P17" s="22" t="s">
        <v>117</v>
      </c>
    </row>
    <row r="18" spans="3:24" ht="15.5" x14ac:dyDescent="0.35">
      <c r="C18" s="51" t="s">
        <v>21</v>
      </c>
      <c r="D18" s="17">
        <v>0.28549999999999998</v>
      </c>
      <c r="E18" s="17">
        <v>0.19719999999999999</v>
      </c>
      <c r="F18" s="124">
        <v>70.697468037102027</v>
      </c>
      <c r="G18" s="42">
        <v>5.1520129715014731</v>
      </c>
      <c r="H18">
        <v>-1.6299999999999999E-2</v>
      </c>
      <c r="I18" s="17">
        <v>3.8445621358688675E-2</v>
      </c>
      <c r="J18" s="42">
        <f t="shared" ref="J18:J25" si="0">I18*100/E5</f>
        <v>51.260828478251568</v>
      </c>
      <c r="K18" s="124">
        <v>105.6</v>
      </c>
      <c r="L18" s="125">
        <v>18.185703158239377</v>
      </c>
      <c r="M18" s="54">
        <v>7.84</v>
      </c>
      <c r="P18" s="119"/>
      <c r="Q18" s="60" t="s">
        <v>97</v>
      </c>
      <c r="R18" s="60" t="s">
        <v>98</v>
      </c>
      <c r="S18" s="115" t="s">
        <v>205</v>
      </c>
      <c r="T18" s="115" t="s">
        <v>206</v>
      </c>
      <c r="U18" s="115" t="s">
        <v>103</v>
      </c>
      <c r="V18" s="115" t="s">
        <v>203</v>
      </c>
      <c r="W18" s="115" t="s">
        <v>109</v>
      </c>
      <c r="X18" s="116" t="s">
        <v>204</v>
      </c>
    </row>
    <row r="19" spans="3:24" ht="15.5" x14ac:dyDescent="0.35">
      <c r="C19" s="51" t="s">
        <v>45</v>
      </c>
      <c r="D19" s="17">
        <v>0.33200000000000002</v>
      </c>
      <c r="E19" s="17">
        <v>0.2281</v>
      </c>
      <c r="F19" s="124">
        <v>72.376756079217856</v>
      </c>
      <c r="G19" s="42">
        <v>2.2853540074732557</v>
      </c>
      <c r="H19">
        <v>-5.8999999999999999E-3</v>
      </c>
      <c r="I19" s="17">
        <v>3.2420839415938749E-2</v>
      </c>
      <c r="J19" s="42">
        <f t="shared" si="0"/>
        <v>21.613892943959168</v>
      </c>
      <c r="K19" s="124">
        <v>103.1</v>
      </c>
      <c r="L19" s="125">
        <v>23.647543765379563</v>
      </c>
      <c r="M19" s="54">
        <v>7.71</v>
      </c>
      <c r="P19" s="62" t="s">
        <v>222</v>
      </c>
      <c r="Q19" s="114" t="s">
        <v>211</v>
      </c>
      <c r="R19" s="114" t="s">
        <v>212</v>
      </c>
      <c r="S19" s="114" t="s">
        <v>213</v>
      </c>
      <c r="T19" s="113">
        <v>0.3054</v>
      </c>
      <c r="U19" s="113">
        <v>0.41</v>
      </c>
      <c r="V19" s="114" t="s">
        <v>214</v>
      </c>
      <c r="W19" s="113">
        <v>0.19189999999999999</v>
      </c>
      <c r="X19" s="107">
        <v>-0.1241</v>
      </c>
    </row>
    <row r="20" spans="3:24" ht="15.5" x14ac:dyDescent="0.35">
      <c r="C20" s="51" t="s">
        <v>51</v>
      </c>
      <c r="D20" s="17">
        <v>0.30919999999999997</v>
      </c>
      <c r="E20" s="17">
        <v>0.2001</v>
      </c>
      <c r="F20" s="124">
        <v>280.17986964151419</v>
      </c>
      <c r="G20" s="42">
        <v>3.8759713531109239</v>
      </c>
      <c r="H20">
        <v>-1.04E-2</v>
      </c>
      <c r="I20" s="17">
        <v>7.889092975023318E-2</v>
      </c>
      <c r="J20" s="42">
        <f t="shared" si="0"/>
        <v>52.593953166822118</v>
      </c>
      <c r="K20" s="124">
        <v>58</v>
      </c>
      <c r="L20" s="125">
        <v>16.69096719216099</v>
      </c>
      <c r="M20" s="54">
        <v>7.72</v>
      </c>
      <c r="P20" s="94" t="s">
        <v>209</v>
      </c>
      <c r="Q20" s="112">
        <v>0.29920000000000002</v>
      </c>
      <c r="R20" s="112">
        <v>0.48470000000000002</v>
      </c>
      <c r="S20" s="112">
        <v>0.51780000000000004</v>
      </c>
      <c r="T20" s="112">
        <v>0.25890000000000002</v>
      </c>
      <c r="U20" s="110" t="s">
        <v>215</v>
      </c>
      <c r="V20" s="110" t="s">
        <v>216</v>
      </c>
      <c r="W20" s="110" t="s">
        <v>217</v>
      </c>
      <c r="X20" s="120" t="s">
        <v>218</v>
      </c>
    </row>
    <row r="21" spans="3:24" ht="16" thickBot="1" x14ac:dyDescent="0.4">
      <c r="C21" s="51" t="s">
        <v>59</v>
      </c>
      <c r="D21" s="17">
        <v>0.30690000000000001</v>
      </c>
      <c r="E21" s="17">
        <v>0.1951</v>
      </c>
      <c r="F21" s="124">
        <v>309.60285785911259</v>
      </c>
      <c r="G21" s="42">
        <v>2.4982740310217237</v>
      </c>
      <c r="H21">
        <v>-3.0999999999999999E-3</v>
      </c>
      <c r="I21" s="17">
        <v>7.543337825748464E-2</v>
      </c>
      <c r="J21" s="42">
        <f t="shared" si="0"/>
        <v>25.144459419161549</v>
      </c>
      <c r="K21" s="124">
        <v>108.9</v>
      </c>
      <c r="L21" s="125">
        <v>13.742939058046975</v>
      </c>
      <c r="M21" s="54">
        <v>7.69</v>
      </c>
      <c r="P21" s="71" t="s">
        <v>210</v>
      </c>
      <c r="Q21" s="121">
        <v>-3.492E-2</v>
      </c>
      <c r="R21" s="121">
        <v>4.1930000000000002E-2</v>
      </c>
      <c r="S21" s="121">
        <v>7.345E-3</v>
      </c>
      <c r="T21" s="121">
        <v>9.3790000000000002E-3</v>
      </c>
      <c r="U21" s="122" t="s">
        <v>219</v>
      </c>
      <c r="V21" s="121">
        <v>0.19059999999999999</v>
      </c>
      <c r="W21" s="122" t="s">
        <v>220</v>
      </c>
      <c r="X21" s="123" t="s">
        <v>221</v>
      </c>
    </row>
    <row r="22" spans="3:24" ht="15.5" x14ac:dyDescent="0.35">
      <c r="C22" s="51" t="s">
        <v>66</v>
      </c>
      <c r="D22" s="17">
        <v>0.23269999999999999</v>
      </c>
      <c r="E22" s="17">
        <v>0.19819999999999999</v>
      </c>
      <c r="F22" s="124">
        <v>285.23765354725498</v>
      </c>
      <c r="G22" s="42">
        <v>7.4625680810650437</v>
      </c>
      <c r="H22">
        <v>-1.9E-3</v>
      </c>
      <c r="I22" s="17">
        <v>6.9879974618389906E-2</v>
      </c>
      <c r="J22" s="42">
        <f t="shared" si="0"/>
        <v>15.528883248531089</v>
      </c>
      <c r="K22" s="124">
        <v>141.9</v>
      </c>
      <c r="L22" s="125">
        <v>10.325376373477875</v>
      </c>
      <c r="M22" s="54">
        <v>7.71</v>
      </c>
    </row>
    <row r="23" spans="3:24" ht="15.5" x14ac:dyDescent="0.35">
      <c r="C23" s="51" t="s">
        <v>70</v>
      </c>
      <c r="D23" s="17">
        <v>0.26129999999999998</v>
      </c>
      <c r="E23" s="17">
        <v>0.19939999999999999</v>
      </c>
      <c r="F23" s="124">
        <v>159.98977187264981</v>
      </c>
      <c r="G23" s="42">
        <v>4.2623583116872368</v>
      </c>
      <c r="H23">
        <v>-1.1999999999999999E-3</v>
      </c>
      <c r="I23" s="17">
        <v>6.4352265889644378E-2</v>
      </c>
      <c r="J23" s="42">
        <f t="shared" si="0"/>
        <v>8.580302118619251</v>
      </c>
      <c r="K23" s="124">
        <v>164.6</v>
      </c>
      <c r="L23" s="125">
        <v>15.461137153886023</v>
      </c>
      <c r="M23" s="54">
        <v>7.69</v>
      </c>
    </row>
    <row r="24" spans="3:24" ht="15.5" x14ac:dyDescent="0.35">
      <c r="C24" s="51" t="s">
        <v>75</v>
      </c>
      <c r="D24" s="17">
        <v>0.40820000000000001</v>
      </c>
      <c r="E24" s="17">
        <v>0.27710000000000001</v>
      </c>
      <c r="F24" s="124">
        <v>594.50320882426672</v>
      </c>
      <c r="G24" s="42">
        <v>5.1752190332567336</v>
      </c>
      <c r="H24">
        <v>-2.7000000000000001E-3</v>
      </c>
      <c r="I24" s="17">
        <v>8.9170806702146166E-2</v>
      </c>
      <c r="J24" s="42">
        <f t="shared" si="0"/>
        <v>19.815734822699149</v>
      </c>
      <c r="K24" s="124">
        <v>93.8</v>
      </c>
      <c r="L24" s="125">
        <v>15.2</v>
      </c>
      <c r="M24" s="54">
        <v>7.97</v>
      </c>
    </row>
    <row r="25" spans="3:24" ht="15.5" x14ac:dyDescent="0.35">
      <c r="C25" s="73" t="s">
        <v>79</v>
      </c>
      <c r="D25" s="17">
        <v>0.40229999999999999</v>
      </c>
      <c r="E25" s="17">
        <v>0.32819999999999999</v>
      </c>
      <c r="F25" s="124">
        <v>1359.6937578340437</v>
      </c>
      <c r="G25" s="42">
        <v>7.594217973461272</v>
      </c>
      <c r="H25">
        <v>-2.5000000000000001E-3</v>
      </c>
      <c r="I25" s="17">
        <v>0.139909097623518</v>
      </c>
      <c r="J25" s="42">
        <f t="shared" si="0"/>
        <v>23.318182937252999</v>
      </c>
      <c r="K25" s="124">
        <v>114.9</v>
      </c>
      <c r="L25" s="125">
        <v>15.3</v>
      </c>
      <c r="M25" s="54">
        <v>7.62</v>
      </c>
    </row>
    <row r="26" spans="3:24" ht="15.5" x14ac:dyDescent="0.35">
      <c r="C26" s="51" t="s">
        <v>22</v>
      </c>
      <c r="D26" s="17">
        <v>0.18049999999999999</v>
      </c>
      <c r="E26" s="17">
        <v>0.1656</v>
      </c>
      <c r="F26" s="124">
        <v>47.827149661569322</v>
      </c>
      <c r="G26" s="42">
        <v>8.635829142794476</v>
      </c>
      <c r="H26">
        <v>-2.8E-3</v>
      </c>
      <c r="I26" s="17">
        <v>1.2278848223380628E-2</v>
      </c>
      <c r="J26" s="42">
        <f t="shared" ref="J26:J33" si="1">I26*100/E5</f>
        <v>16.371797631174175</v>
      </c>
      <c r="K26" s="124">
        <v>77.3</v>
      </c>
      <c r="L26" s="125">
        <v>23.358888236681619</v>
      </c>
      <c r="M26" s="74"/>
    </row>
    <row r="27" spans="3:24" ht="15.5" x14ac:dyDescent="0.35">
      <c r="C27" s="51" t="s">
        <v>46</v>
      </c>
      <c r="D27" s="17">
        <v>0.23899999999999999</v>
      </c>
      <c r="E27" s="17">
        <v>0.1706</v>
      </c>
      <c r="F27" s="124">
        <v>85.335597894209073</v>
      </c>
      <c r="G27" s="42">
        <v>1.4387151871244364</v>
      </c>
      <c r="H27">
        <v>-5.7999999999999996E-3</v>
      </c>
      <c r="I27" s="17">
        <v>3.0909105048355742E-2</v>
      </c>
      <c r="J27" s="42">
        <f t="shared" si="1"/>
        <v>20.606070032237163</v>
      </c>
      <c r="K27" s="124">
        <v>66.8</v>
      </c>
      <c r="L27" s="125">
        <v>24.535303443429449</v>
      </c>
      <c r="M27" s="54">
        <v>7.59</v>
      </c>
      <c r="O27" s="37"/>
      <c r="P27" s="37"/>
      <c r="Q27" s="37"/>
      <c r="R27" s="37"/>
      <c r="S27" s="37"/>
      <c r="T27" s="37"/>
    </row>
    <row r="28" spans="3:24" ht="15.5" x14ac:dyDescent="0.35">
      <c r="C28" s="51" t="s">
        <v>52</v>
      </c>
      <c r="D28" s="17">
        <v>0.20830000000000001</v>
      </c>
      <c r="E28" s="17">
        <v>0.18179999999999999</v>
      </c>
      <c r="F28" s="124">
        <v>181.35184256705944</v>
      </c>
      <c r="G28" s="42">
        <v>2.2911825609496885</v>
      </c>
      <c r="H28">
        <v>-7.4000000000000003E-3</v>
      </c>
      <c r="I28" s="17">
        <v>6.2283782220862172E-2</v>
      </c>
      <c r="J28" s="42">
        <f t="shared" si="1"/>
        <v>41.522521480574781</v>
      </c>
      <c r="K28" s="124">
        <v>43.2</v>
      </c>
      <c r="L28" s="125">
        <v>22.346667589081658</v>
      </c>
      <c r="M28" s="74"/>
      <c r="O28" s="37"/>
      <c r="P28" s="37"/>
      <c r="Q28" s="37"/>
      <c r="R28" s="37"/>
      <c r="S28" s="37"/>
      <c r="T28" s="37"/>
    </row>
    <row r="29" spans="3:24" ht="15.5" x14ac:dyDescent="0.35">
      <c r="C29" s="51" t="s">
        <v>60</v>
      </c>
      <c r="D29" s="17">
        <v>0.21429999999999999</v>
      </c>
      <c r="E29" s="17">
        <v>0.18870000000000001</v>
      </c>
      <c r="F29" s="124">
        <v>177.36254700426173</v>
      </c>
      <c r="G29" s="42">
        <v>2.5517364588886298</v>
      </c>
      <c r="H29">
        <v>-3.5000000000000001E-3</v>
      </c>
      <c r="I29" s="17">
        <v>6.5496707657689168E-2</v>
      </c>
      <c r="J29" s="42">
        <f t="shared" si="1"/>
        <v>21.832235885896388</v>
      </c>
      <c r="K29" s="124">
        <v>71.599999999999994</v>
      </c>
      <c r="L29" s="125">
        <v>23.609999956025014</v>
      </c>
      <c r="M29" s="74"/>
      <c r="O29" s="37"/>
      <c r="P29" s="37"/>
      <c r="Q29" s="37"/>
      <c r="R29" s="37"/>
      <c r="S29" s="37"/>
      <c r="T29" s="37"/>
    </row>
    <row r="30" spans="3:24" ht="15.5" x14ac:dyDescent="0.35">
      <c r="C30" s="51" t="s">
        <v>67</v>
      </c>
      <c r="D30" s="17">
        <v>0.20880000000000001</v>
      </c>
      <c r="E30" s="17">
        <v>0.18260000000000001</v>
      </c>
      <c r="F30" s="124">
        <v>139.04883429430936</v>
      </c>
      <c r="H30">
        <v>-2.5000000000000001E-3</v>
      </c>
      <c r="I30" s="17">
        <v>7.4508726095371069E-2</v>
      </c>
      <c r="J30" s="42">
        <f t="shared" si="1"/>
        <v>16.557494687860238</v>
      </c>
      <c r="L30" s="125">
        <v>21.395554947853086</v>
      </c>
      <c r="M30" s="74"/>
      <c r="O30" s="37"/>
      <c r="P30" s="37"/>
      <c r="Q30" s="37"/>
      <c r="R30" s="37"/>
      <c r="S30" s="37"/>
      <c r="T30" s="37"/>
    </row>
    <row r="31" spans="3:24" ht="15.5" x14ac:dyDescent="0.35">
      <c r="C31" s="51" t="s">
        <v>196</v>
      </c>
      <c r="D31" s="17">
        <v>0.1249</v>
      </c>
      <c r="E31" s="17">
        <v>0.1167</v>
      </c>
      <c r="F31" s="124">
        <v>151.73005765856107</v>
      </c>
      <c r="H31">
        <v>-8.0000000000000004E-4</v>
      </c>
      <c r="I31" s="17">
        <v>7.4377838148481756E-2</v>
      </c>
      <c r="J31" s="42">
        <f t="shared" si="1"/>
        <v>9.9170450864642348</v>
      </c>
      <c r="L31" s="125">
        <v>15.144380179586861</v>
      </c>
      <c r="M31" s="74"/>
      <c r="O31" s="37"/>
      <c r="P31" s="37"/>
      <c r="Q31" s="37"/>
      <c r="R31" s="37"/>
      <c r="S31" s="37"/>
      <c r="T31" s="37"/>
    </row>
    <row r="32" spans="3:24" ht="15.5" x14ac:dyDescent="0.35">
      <c r="C32" s="51" t="s">
        <v>197</v>
      </c>
      <c r="D32" s="17">
        <v>0.13650000000000001</v>
      </c>
      <c r="E32" s="17">
        <v>0.12809999999999999</v>
      </c>
      <c r="F32" s="124">
        <v>168.82369014790675</v>
      </c>
      <c r="H32">
        <v>-1.1999999999999999E-3</v>
      </c>
      <c r="I32" s="17">
        <v>6.2802012094287207E-2</v>
      </c>
      <c r="J32" s="42">
        <f t="shared" si="1"/>
        <v>13.956002687619378</v>
      </c>
      <c r="L32" s="125">
        <v>13.5</v>
      </c>
      <c r="M32" s="74"/>
    </row>
    <row r="33" spans="2:20" ht="15.5" x14ac:dyDescent="0.35">
      <c r="C33" s="73" t="s">
        <v>198</v>
      </c>
      <c r="D33" s="17">
        <v>0.13070000000000001</v>
      </c>
      <c r="E33" s="17">
        <v>0.11219999999999999</v>
      </c>
      <c r="F33" s="124">
        <v>1080.7761343695163</v>
      </c>
      <c r="H33">
        <v>-1.5E-3</v>
      </c>
      <c r="I33" s="17">
        <v>0.14677331857849474</v>
      </c>
      <c r="J33" s="42">
        <f t="shared" si="1"/>
        <v>24.462219763082459</v>
      </c>
      <c r="L33" s="125">
        <v>16.8</v>
      </c>
      <c r="M33" s="74"/>
    </row>
    <row r="36" spans="2:20" ht="15" thickBot="1" x14ac:dyDescent="0.4"/>
    <row r="37" spans="2:20" s="79" customFormat="1" ht="46" customHeight="1" x14ac:dyDescent="0.35">
      <c r="B37" s="106" t="s">
        <v>202</v>
      </c>
      <c r="C37" s="80"/>
      <c r="D37" s="82" t="s">
        <v>111</v>
      </c>
      <c r="E37" s="81" t="s">
        <v>112</v>
      </c>
      <c r="F37" s="81" t="s">
        <v>113</v>
      </c>
      <c r="G37" s="81" t="s">
        <v>114</v>
      </c>
      <c r="H37" s="81" t="s">
        <v>115</v>
      </c>
      <c r="I37" s="81" t="s">
        <v>116</v>
      </c>
      <c r="J37" s="87" t="s">
        <v>181</v>
      </c>
      <c r="K37" s="106" t="s">
        <v>202</v>
      </c>
      <c r="L37" s="80"/>
      <c r="M37" s="81" t="s">
        <v>136</v>
      </c>
      <c r="N37" s="81" t="s">
        <v>137</v>
      </c>
      <c r="O37" s="81" t="s">
        <v>138</v>
      </c>
      <c r="P37" s="83" t="s">
        <v>184</v>
      </c>
    </row>
    <row r="38" spans="2:20" x14ac:dyDescent="0.35">
      <c r="C38" s="69" t="s">
        <v>117</v>
      </c>
      <c r="D38" s="37"/>
      <c r="E38" s="37"/>
      <c r="F38" s="37"/>
      <c r="G38" s="37"/>
      <c r="H38" s="37"/>
      <c r="I38" s="37"/>
      <c r="J38" s="88"/>
      <c r="L38" s="69" t="s">
        <v>117</v>
      </c>
      <c r="M38" s="37"/>
      <c r="N38" s="37"/>
      <c r="O38" s="37"/>
      <c r="P38" s="75"/>
    </row>
    <row r="39" spans="2:20" x14ac:dyDescent="0.35">
      <c r="C39" s="69" t="s">
        <v>118</v>
      </c>
      <c r="D39" s="37">
        <v>0.93300000000000005</v>
      </c>
      <c r="E39" s="37">
        <v>0.313</v>
      </c>
      <c r="F39" s="37">
        <v>7.603E-2</v>
      </c>
      <c r="G39" s="37">
        <v>-0.27939999999999998</v>
      </c>
      <c r="H39" s="37">
        <v>0.12909999999999999</v>
      </c>
      <c r="I39" s="37">
        <v>0.23619999999999999</v>
      </c>
      <c r="J39" s="88">
        <v>0.27429999999999999</v>
      </c>
      <c r="L39" s="69" t="s">
        <v>118</v>
      </c>
      <c r="M39" s="37">
        <v>0.2205</v>
      </c>
      <c r="N39" s="37">
        <v>0.20319999999999999</v>
      </c>
      <c r="O39" s="37">
        <v>0.36730000000000002</v>
      </c>
      <c r="P39" s="75">
        <v>-0.20530000000000001</v>
      </c>
    </row>
    <row r="40" spans="2:20" x14ac:dyDescent="0.35">
      <c r="C40" s="69" t="s">
        <v>20</v>
      </c>
      <c r="D40" s="37">
        <v>0.87050000000000005</v>
      </c>
      <c r="E40" s="37">
        <v>9.7970000000000002E-2</v>
      </c>
      <c r="F40" s="37">
        <v>5.7800000000000004E-3</v>
      </c>
      <c r="G40" s="37">
        <v>7.8039999999999998E-2</v>
      </c>
      <c r="H40" s="37">
        <v>1.6670000000000001E-2</v>
      </c>
      <c r="I40" s="37">
        <v>5.5780000000000003E-2</v>
      </c>
      <c r="J40" s="88">
        <v>7.5219999999999995E-2</v>
      </c>
      <c r="L40" s="69" t="s">
        <v>20</v>
      </c>
      <c r="M40" s="37">
        <v>4.8619999999999997E-2</v>
      </c>
      <c r="N40" s="37">
        <v>4.1279999999999997E-2</v>
      </c>
      <c r="O40" s="37">
        <v>0.13489999999999999</v>
      </c>
      <c r="P40" s="75">
        <v>4.215E-2</v>
      </c>
    </row>
    <row r="41" spans="2:20" x14ac:dyDescent="0.35">
      <c r="C41" s="69" t="s">
        <v>119</v>
      </c>
      <c r="D41" s="37" t="s">
        <v>120</v>
      </c>
      <c r="E41" s="37">
        <v>0.23780000000000001</v>
      </c>
      <c r="F41" s="37">
        <v>0.81430000000000002</v>
      </c>
      <c r="G41" s="37">
        <v>0.29470000000000002</v>
      </c>
      <c r="H41" s="37">
        <v>0.63370000000000004</v>
      </c>
      <c r="I41" s="37">
        <v>0.45989999999999998</v>
      </c>
      <c r="J41" s="88">
        <v>0.30399999999999999</v>
      </c>
      <c r="L41" s="69" t="s">
        <v>119</v>
      </c>
      <c r="M41" s="37">
        <v>0.49099999999999999</v>
      </c>
      <c r="N41" s="37">
        <v>0.52649999999999997</v>
      </c>
      <c r="O41" s="37">
        <v>0.2402</v>
      </c>
      <c r="P41" s="75">
        <v>0.52210000000000001</v>
      </c>
    </row>
    <row r="42" spans="2:20" ht="15" thickBot="1" x14ac:dyDescent="0.4">
      <c r="C42" s="70" t="s">
        <v>121</v>
      </c>
      <c r="D42" s="77" t="s">
        <v>122</v>
      </c>
      <c r="E42" s="76" t="s">
        <v>123</v>
      </c>
      <c r="F42" s="76" t="s">
        <v>123</v>
      </c>
      <c r="G42" s="76" t="s">
        <v>123</v>
      </c>
      <c r="H42" s="76" t="s">
        <v>123</v>
      </c>
      <c r="I42" s="76" t="s">
        <v>123</v>
      </c>
      <c r="J42" s="89" t="s">
        <v>123</v>
      </c>
      <c r="L42" s="70" t="s">
        <v>121</v>
      </c>
      <c r="M42" s="76" t="s">
        <v>123</v>
      </c>
      <c r="N42" s="76" t="s">
        <v>123</v>
      </c>
      <c r="O42" s="76" t="s">
        <v>123</v>
      </c>
      <c r="P42" s="78" t="s">
        <v>123</v>
      </c>
    </row>
    <row r="43" spans="2:20" x14ac:dyDescent="0.35">
      <c r="T43" s="37"/>
    </row>
    <row r="45" spans="2:20" ht="15" thickBot="1" x14ac:dyDescent="0.4"/>
    <row r="46" spans="2:20" s="79" customFormat="1" ht="46" customHeight="1" x14ac:dyDescent="0.35">
      <c r="B46" s="106" t="s">
        <v>202</v>
      </c>
      <c r="C46" s="80"/>
      <c r="D46" s="81" t="s">
        <v>124</v>
      </c>
      <c r="E46" s="81" t="s">
        <v>125</v>
      </c>
      <c r="F46" s="81" t="s">
        <v>126</v>
      </c>
      <c r="G46" s="81" t="s">
        <v>127</v>
      </c>
      <c r="H46" s="81" t="s">
        <v>128</v>
      </c>
      <c r="I46" s="83" t="s">
        <v>182</v>
      </c>
      <c r="K46" s="106" t="s">
        <v>202</v>
      </c>
      <c r="L46" s="80"/>
      <c r="M46" s="81" t="s">
        <v>139</v>
      </c>
      <c r="N46" s="81" t="s">
        <v>140</v>
      </c>
      <c r="O46" s="83" t="s">
        <v>185</v>
      </c>
    </row>
    <row r="47" spans="2:20" x14ac:dyDescent="0.35">
      <c r="C47" s="69" t="s">
        <v>117</v>
      </c>
      <c r="D47" s="37"/>
      <c r="E47" s="37"/>
      <c r="F47" s="37"/>
      <c r="G47" s="37"/>
      <c r="H47" s="37"/>
      <c r="I47" s="75"/>
      <c r="L47" s="69" t="s">
        <v>117</v>
      </c>
      <c r="M47" s="37"/>
      <c r="N47" s="37"/>
      <c r="O47" s="75"/>
    </row>
    <row r="48" spans="2:20" x14ac:dyDescent="0.35">
      <c r="C48" s="69" t="s">
        <v>118</v>
      </c>
      <c r="D48" s="37">
        <v>0.42130000000000001</v>
      </c>
      <c r="E48" s="37">
        <v>0.32750000000000001</v>
      </c>
      <c r="F48" s="37">
        <v>-0.12670000000000001</v>
      </c>
      <c r="G48" s="37">
        <v>0.20899999999999999</v>
      </c>
      <c r="H48" s="37">
        <v>0.27579999999999999</v>
      </c>
      <c r="I48" s="75">
        <v>0.13850000000000001</v>
      </c>
      <c r="L48" s="69" t="s">
        <v>118</v>
      </c>
      <c r="M48" s="37">
        <v>0.33929999999999999</v>
      </c>
      <c r="N48" s="37">
        <v>0.37559999999999999</v>
      </c>
      <c r="O48" s="75">
        <v>-0.88990000000000002</v>
      </c>
    </row>
    <row r="49" spans="2:25" x14ac:dyDescent="0.35">
      <c r="C49" s="69" t="s">
        <v>20</v>
      </c>
      <c r="D49" s="37">
        <v>0.17749999999999999</v>
      </c>
      <c r="E49" s="37">
        <v>0.10730000000000001</v>
      </c>
      <c r="F49" s="37">
        <v>1.6060000000000001E-2</v>
      </c>
      <c r="G49" s="37">
        <v>4.369E-2</v>
      </c>
      <c r="H49" s="37">
        <v>7.6090000000000005E-2</v>
      </c>
      <c r="I49" s="75">
        <v>1.9179999999999999E-2</v>
      </c>
      <c r="L49" s="69" t="s">
        <v>20</v>
      </c>
      <c r="M49" s="37">
        <v>0.11509999999999999</v>
      </c>
      <c r="N49" s="37">
        <v>0.1411</v>
      </c>
      <c r="O49" s="75">
        <v>0.79190000000000005</v>
      </c>
    </row>
    <row r="50" spans="2:25" x14ac:dyDescent="0.35">
      <c r="C50" s="69" t="s">
        <v>119</v>
      </c>
      <c r="D50" s="37">
        <v>0.1041</v>
      </c>
      <c r="E50" s="37">
        <v>0.29870000000000002</v>
      </c>
      <c r="F50" s="37">
        <v>0.6401</v>
      </c>
      <c r="G50" s="37">
        <v>0.43719999999999998</v>
      </c>
      <c r="H50" s="37">
        <v>0.38550000000000001</v>
      </c>
      <c r="I50" s="75">
        <v>0.60899999999999999</v>
      </c>
      <c r="L50" s="69" t="s">
        <v>119</v>
      </c>
      <c r="M50" s="37">
        <v>0.1986</v>
      </c>
      <c r="N50" s="37">
        <v>0.22889999999999999</v>
      </c>
      <c r="O50" s="75" t="s">
        <v>120</v>
      </c>
    </row>
    <row r="51" spans="2:25" ht="15" thickBot="1" x14ac:dyDescent="0.4">
      <c r="C51" s="70" t="s">
        <v>121</v>
      </c>
      <c r="D51" s="76" t="s">
        <v>123</v>
      </c>
      <c r="E51" s="76" t="s">
        <v>123</v>
      </c>
      <c r="F51" s="76" t="s">
        <v>123</v>
      </c>
      <c r="G51" s="76" t="s">
        <v>123</v>
      </c>
      <c r="H51" s="76" t="s">
        <v>123</v>
      </c>
      <c r="I51" s="78" t="s">
        <v>123</v>
      </c>
      <c r="L51" s="70" t="s">
        <v>121</v>
      </c>
      <c r="M51" s="76" t="s">
        <v>123</v>
      </c>
      <c r="N51" s="76" t="s">
        <v>123</v>
      </c>
      <c r="O51" s="78" t="s">
        <v>122</v>
      </c>
    </row>
    <row r="52" spans="2:25" x14ac:dyDescent="0.35">
      <c r="S52" s="37"/>
      <c r="V52" s="37"/>
    </row>
    <row r="53" spans="2:25" x14ac:dyDescent="0.35">
      <c r="C53" s="22"/>
      <c r="D53" s="37"/>
      <c r="E53" s="37"/>
      <c r="F53" s="37"/>
      <c r="G53" s="37"/>
      <c r="H53" s="37"/>
      <c r="I53" s="37"/>
      <c r="J53" s="37"/>
    </row>
    <row r="54" spans="2:25" ht="15" thickBot="1" x14ac:dyDescent="0.4">
      <c r="C54" s="22"/>
      <c r="D54" s="37"/>
      <c r="E54" s="37"/>
      <c r="F54" s="37"/>
      <c r="G54" s="37"/>
      <c r="H54" s="37"/>
      <c r="I54" s="37"/>
      <c r="J54" s="37"/>
    </row>
    <row r="55" spans="2:25" s="79" customFormat="1" ht="45.65" customHeight="1" x14ac:dyDescent="0.35">
      <c r="B55" s="106" t="s">
        <v>202</v>
      </c>
      <c r="C55" s="80"/>
      <c r="D55" s="81" t="s">
        <v>130</v>
      </c>
      <c r="E55" s="81" t="s">
        <v>131</v>
      </c>
      <c r="F55" s="82" t="s">
        <v>132</v>
      </c>
      <c r="G55" s="81" t="s">
        <v>133</v>
      </c>
      <c r="H55" s="83" t="s">
        <v>183</v>
      </c>
      <c r="K55" s="106" t="s">
        <v>202</v>
      </c>
      <c r="L55" s="80"/>
      <c r="M55" s="81" t="s">
        <v>141</v>
      </c>
      <c r="N55" s="83" t="s">
        <v>186</v>
      </c>
      <c r="O55" s="106" t="s">
        <v>202</v>
      </c>
      <c r="P55" s="84" t="s">
        <v>187</v>
      </c>
    </row>
    <row r="56" spans="2:25" x14ac:dyDescent="0.35">
      <c r="C56" s="69" t="s">
        <v>117</v>
      </c>
      <c r="D56" s="37"/>
      <c r="E56" s="37"/>
      <c r="F56" s="37"/>
      <c r="G56" s="37"/>
      <c r="H56" s="75"/>
      <c r="L56" s="69" t="s">
        <v>117</v>
      </c>
      <c r="M56" s="37"/>
      <c r="N56" s="75"/>
      <c r="P56" s="85"/>
    </row>
    <row r="57" spans="2:25" x14ac:dyDescent="0.35">
      <c r="C57" s="69" t="s">
        <v>118</v>
      </c>
      <c r="D57" s="37">
        <v>0.40560000000000002</v>
      </c>
      <c r="E57" s="37">
        <v>0.2727</v>
      </c>
      <c r="F57" s="37">
        <v>0.89980000000000004</v>
      </c>
      <c r="G57" s="37">
        <v>0.18709999999999999</v>
      </c>
      <c r="H57" s="75">
        <v>-1.637E-3</v>
      </c>
      <c r="L57" s="69" t="s">
        <v>118</v>
      </c>
      <c r="M57" s="37">
        <v>0.21490000000000001</v>
      </c>
      <c r="N57" s="75">
        <v>-1.371E-2</v>
      </c>
      <c r="P57" s="85">
        <v>-0.53180000000000005</v>
      </c>
    </row>
    <row r="58" spans="2:25" x14ac:dyDescent="0.35">
      <c r="C58" s="69" t="s">
        <v>20</v>
      </c>
      <c r="D58" s="37">
        <v>0.16450000000000001</v>
      </c>
      <c r="E58" s="37">
        <v>7.4359999999999996E-2</v>
      </c>
      <c r="F58" s="37">
        <v>0.80959999999999999</v>
      </c>
      <c r="G58" s="37">
        <v>3.5020000000000003E-2</v>
      </c>
      <c r="H58" s="75">
        <v>2.6809999999999998E-6</v>
      </c>
      <c r="L58" s="69" t="s">
        <v>20</v>
      </c>
      <c r="M58" s="37">
        <v>4.6170000000000003E-2</v>
      </c>
      <c r="N58" s="75">
        <v>1.8809999999999999E-4</v>
      </c>
      <c r="P58" s="85">
        <v>0.2828</v>
      </c>
    </row>
    <row r="59" spans="2:25" x14ac:dyDescent="0.35">
      <c r="C59" s="69" t="s">
        <v>119</v>
      </c>
      <c r="D59" s="37">
        <v>0.19089999999999999</v>
      </c>
      <c r="E59" s="37">
        <v>0.30690000000000001</v>
      </c>
      <c r="F59" s="37" t="s">
        <v>120</v>
      </c>
      <c r="G59" s="37">
        <v>0.56030000000000002</v>
      </c>
      <c r="H59" s="75">
        <v>0.99519999999999997</v>
      </c>
      <c r="L59" s="69" t="s">
        <v>119</v>
      </c>
      <c r="M59" s="37">
        <v>0.50239999999999996</v>
      </c>
      <c r="N59" s="75">
        <v>0.95979999999999999</v>
      </c>
      <c r="P59" s="85">
        <v>7.51E-2</v>
      </c>
    </row>
    <row r="60" spans="2:25" ht="15" thickBot="1" x14ac:dyDescent="0.4">
      <c r="C60" s="70" t="s">
        <v>121</v>
      </c>
      <c r="D60" s="76" t="s">
        <v>123</v>
      </c>
      <c r="E60" s="76" t="s">
        <v>123</v>
      </c>
      <c r="F60" s="77" t="s">
        <v>122</v>
      </c>
      <c r="G60" s="76" t="s">
        <v>123</v>
      </c>
      <c r="H60" s="78" t="s">
        <v>123</v>
      </c>
      <c r="L60" s="70" t="s">
        <v>121</v>
      </c>
      <c r="M60" s="76" t="s">
        <v>123</v>
      </c>
      <c r="N60" s="78" t="s">
        <v>123</v>
      </c>
      <c r="P60" s="86" t="s">
        <v>123</v>
      </c>
    </row>
    <row r="61" spans="2:25" x14ac:dyDescent="0.35">
      <c r="J61" s="37"/>
      <c r="R61" s="37"/>
      <c r="V61" s="37"/>
      <c r="Y61" s="37"/>
    </row>
    <row r="65" spans="2:24" ht="15" thickBot="1" x14ac:dyDescent="0.4"/>
    <row r="66" spans="2:24" s="79" customFormat="1" ht="44.5" x14ac:dyDescent="0.45">
      <c r="B66" s="79" t="s">
        <v>199</v>
      </c>
      <c r="C66" s="90"/>
      <c r="D66" s="91" t="s">
        <v>142</v>
      </c>
      <c r="E66" s="91" t="s">
        <v>143</v>
      </c>
      <c r="F66" s="91" t="s">
        <v>144</v>
      </c>
      <c r="G66" s="92" t="s">
        <v>145</v>
      </c>
      <c r="H66" s="92" t="s">
        <v>146</v>
      </c>
      <c r="I66" s="91" t="s">
        <v>147</v>
      </c>
      <c r="J66" s="92" t="s">
        <v>148</v>
      </c>
      <c r="K66" s="93" t="s">
        <v>188</v>
      </c>
      <c r="O66" s="119"/>
      <c r="P66" s="144" t="s">
        <v>249</v>
      </c>
      <c r="Q66" s="144" t="s">
        <v>250</v>
      </c>
      <c r="R66" s="144" t="s">
        <v>251</v>
      </c>
      <c r="S66" s="144" t="s">
        <v>252</v>
      </c>
      <c r="T66" s="144" t="s">
        <v>253</v>
      </c>
      <c r="U66" s="144" t="s">
        <v>254</v>
      </c>
      <c r="V66" s="144" t="s">
        <v>256</v>
      </c>
      <c r="W66" s="144" t="s">
        <v>255</v>
      </c>
      <c r="X66" s="93"/>
    </row>
    <row r="67" spans="2:24" ht="17.5" x14ac:dyDescent="0.45">
      <c r="C67" s="94" t="s">
        <v>117</v>
      </c>
      <c r="K67" s="95"/>
      <c r="O67" s="94" t="s">
        <v>257</v>
      </c>
      <c r="P67" s="132">
        <v>3.1199999999999999E-2</v>
      </c>
      <c r="Q67" s="132">
        <v>8.9999999999999998E-4</v>
      </c>
      <c r="R67" s="132" t="s">
        <v>120</v>
      </c>
      <c r="S67" s="132" t="s">
        <v>123</v>
      </c>
      <c r="T67" s="132" t="s">
        <v>123</v>
      </c>
      <c r="U67" s="132" t="s">
        <v>120</v>
      </c>
      <c r="V67" s="132" t="s">
        <v>123</v>
      </c>
      <c r="W67" s="132" t="s">
        <v>123</v>
      </c>
      <c r="X67" s="95"/>
    </row>
    <row r="68" spans="2:24" x14ac:dyDescent="0.35">
      <c r="C68" s="94" t="s">
        <v>118</v>
      </c>
      <c r="D68">
        <v>0.59699999999999998</v>
      </c>
      <c r="E68">
        <v>0.8054</v>
      </c>
      <c r="F68">
        <v>0.91010000000000002</v>
      </c>
      <c r="G68">
        <v>0.3054</v>
      </c>
      <c r="H68">
        <v>0.41</v>
      </c>
      <c r="I68">
        <v>0.96189999999999998</v>
      </c>
      <c r="J68">
        <v>0.19189999999999999</v>
      </c>
      <c r="K68" s="95">
        <v>-0.1241</v>
      </c>
      <c r="O68" s="94" t="s">
        <v>248</v>
      </c>
      <c r="P68" s="132" t="s">
        <v>123</v>
      </c>
      <c r="Q68" s="132" t="s">
        <v>123</v>
      </c>
      <c r="R68" s="132" t="s">
        <v>123</v>
      </c>
      <c r="S68" s="132" t="s">
        <v>123</v>
      </c>
      <c r="T68" s="141">
        <v>1.54E-2</v>
      </c>
      <c r="U68" s="141">
        <v>1.4200000000000001E-2</v>
      </c>
      <c r="V68" s="141">
        <v>3.4299999999999997E-2</v>
      </c>
      <c r="W68" s="141">
        <v>6.4999999999999997E-3</v>
      </c>
      <c r="X68" s="95"/>
    </row>
    <row r="69" spans="2:24" x14ac:dyDescent="0.35">
      <c r="C69" s="94" t="s">
        <v>20</v>
      </c>
      <c r="D69">
        <v>0.35649999999999998</v>
      </c>
      <c r="E69">
        <v>0.64859999999999995</v>
      </c>
      <c r="F69">
        <v>0.82840000000000003</v>
      </c>
      <c r="G69">
        <v>9.3259999999999996E-2</v>
      </c>
      <c r="H69">
        <v>0.1681</v>
      </c>
      <c r="I69">
        <v>0.92530000000000001</v>
      </c>
      <c r="J69">
        <v>3.6819999999999999E-2</v>
      </c>
      <c r="K69" s="95">
        <v>1.54E-2</v>
      </c>
      <c r="O69" s="94" t="s">
        <v>210</v>
      </c>
      <c r="P69" s="132" t="s">
        <v>123</v>
      </c>
      <c r="Q69" s="132" t="s">
        <v>123</v>
      </c>
      <c r="R69" s="132" t="s">
        <v>123</v>
      </c>
      <c r="S69" s="132" t="s">
        <v>123</v>
      </c>
      <c r="T69" s="141">
        <v>3.1E-2</v>
      </c>
      <c r="U69" s="132" t="s">
        <v>123</v>
      </c>
      <c r="V69" s="141">
        <v>7.6E-3</v>
      </c>
      <c r="W69" s="141">
        <v>1.5E-3</v>
      </c>
      <c r="X69" s="95"/>
    </row>
    <row r="70" spans="2:24" x14ac:dyDescent="0.35">
      <c r="C70" s="94" t="s">
        <v>119</v>
      </c>
      <c r="D70">
        <v>3.1199999999999999E-2</v>
      </c>
      <c r="E70">
        <v>8.9999999999999998E-4</v>
      </c>
      <c r="F70" t="s">
        <v>120</v>
      </c>
      <c r="G70">
        <v>0.33439999999999998</v>
      </c>
      <c r="H70">
        <v>0.1641</v>
      </c>
      <c r="I70" t="s">
        <v>120</v>
      </c>
      <c r="J70">
        <v>0.55020000000000002</v>
      </c>
      <c r="K70" s="95">
        <v>0.68620000000000003</v>
      </c>
      <c r="O70" s="94"/>
      <c r="P70" s="132"/>
      <c r="Q70" s="132"/>
      <c r="R70" s="132"/>
      <c r="S70" s="132"/>
      <c r="T70" s="132"/>
      <c r="U70" s="132"/>
      <c r="V70" s="132"/>
      <c r="W70" s="132"/>
      <c r="X70" s="95"/>
    </row>
    <row r="71" spans="2:24" ht="18" thickBot="1" x14ac:dyDescent="0.5">
      <c r="C71" s="71" t="s">
        <v>121</v>
      </c>
      <c r="D71" s="96" t="s">
        <v>135</v>
      </c>
      <c r="E71" s="96" t="s">
        <v>129</v>
      </c>
      <c r="F71" s="96" t="s">
        <v>122</v>
      </c>
      <c r="G71" s="96" t="s">
        <v>123</v>
      </c>
      <c r="H71" s="96" t="s">
        <v>123</v>
      </c>
      <c r="I71" s="96" t="s">
        <v>122</v>
      </c>
      <c r="J71" s="96" t="s">
        <v>123</v>
      </c>
      <c r="K71" s="97" t="s">
        <v>123</v>
      </c>
      <c r="O71" s="145" t="s">
        <v>249</v>
      </c>
      <c r="P71" s="142"/>
      <c r="Q71" s="143" t="s">
        <v>120</v>
      </c>
      <c r="R71" s="132" t="s">
        <v>123</v>
      </c>
      <c r="S71" s="132" t="s">
        <v>123</v>
      </c>
      <c r="T71" s="132" t="s">
        <v>123</v>
      </c>
      <c r="U71" s="132" t="s">
        <v>123</v>
      </c>
      <c r="V71" s="132" t="s">
        <v>123</v>
      </c>
      <c r="W71" s="132" t="s">
        <v>123</v>
      </c>
      <c r="X71" s="95"/>
    </row>
    <row r="72" spans="2:24" ht="16.5" x14ac:dyDescent="0.45">
      <c r="O72" s="145" t="s">
        <v>250</v>
      </c>
      <c r="P72" s="142"/>
      <c r="Q72" s="132"/>
      <c r="R72" s="132" t="s">
        <v>123</v>
      </c>
      <c r="S72" s="132" t="s">
        <v>123</v>
      </c>
      <c r="T72" s="132" t="s">
        <v>123</v>
      </c>
      <c r="U72" s="132" t="s">
        <v>123</v>
      </c>
      <c r="V72" s="132" t="s">
        <v>123</v>
      </c>
      <c r="W72" s="132" t="s">
        <v>123</v>
      </c>
      <c r="X72" s="95"/>
    </row>
    <row r="73" spans="2:24" ht="17.5" x14ac:dyDescent="0.45">
      <c r="O73" s="145" t="s">
        <v>251</v>
      </c>
      <c r="P73" s="142"/>
      <c r="Q73" s="132"/>
      <c r="R73" s="132"/>
      <c r="S73" s="132" t="s">
        <v>123</v>
      </c>
      <c r="T73" s="132" t="s">
        <v>123</v>
      </c>
      <c r="U73" s="143" t="s">
        <v>120</v>
      </c>
      <c r="V73" s="132" t="s">
        <v>123</v>
      </c>
      <c r="W73" s="132" t="s">
        <v>123</v>
      </c>
      <c r="X73" s="95"/>
    </row>
    <row r="74" spans="2:24" ht="17" thickBot="1" x14ac:dyDescent="0.5">
      <c r="O74" s="145" t="s">
        <v>252</v>
      </c>
      <c r="P74" s="142"/>
      <c r="Q74" s="132"/>
      <c r="R74" s="132"/>
      <c r="S74" s="132"/>
      <c r="T74" s="132" t="s">
        <v>123</v>
      </c>
      <c r="U74" s="132" t="s">
        <v>123</v>
      </c>
      <c r="V74" s="132" t="s">
        <v>123</v>
      </c>
      <c r="W74" s="132" t="s">
        <v>123</v>
      </c>
      <c r="X74" s="95"/>
    </row>
    <row r="75" spans="2:24" s="79" customFormat="1" ht="47.15" customHeight="1" x14ac:dyDescent="0.35">
      <c r="B75" s="79" t="s">
        <v>199</v>
      </c>
      <c r="C75" s="98"/>
      <c r="D75" s="99" t="s">
        <v>149</v>
      </c>
      <c r="E75" s="99" t="s">
        <v>150</v>
      </c>
      <c r="F75" s="99" t="s">
        <v>151</v>
      </c>
      <c r="G75" s="99" t="s">
        <v>152</v>
      </c>
      <c r="H75" s="100" t="s">
        <v>153</v>
      </c>
      <c r="I75" s="100" t="s">
        <v>154</v>
      </c>
      <c r="J75" s="100" t="s">
        <v>155</v>
      </c>
      <c r="K75" s="101" t="s">
        <v>189</v>
      </c>
      <c r="O75" s="145" t="s">
        <v>253</v>
      </c>
      <c r="P75" s="142"/>
      <c r="Q75" s="132"/>
      <c r="R75" s="132"/>
      <c r="S75" s="132"/>
      <c r="T75" s="132"/>
      <c r="U75" s="132" t="s">
        <v>123</v>
      </c>
      <c r="V75" s="143" t="s">
        <v>120</v>
      </c>
      <c r="W75" s="132" t="s">
        <v>123</v>
      </c>
      <c r="X75" s="146"/>
    </row>
    <row r="76" spans="2:24" x14ac:dyDescent="0.35">
      <c r="C76" s="102" t="s">
        <v>117</v>
      </c>
      <c r="D76" s="103"/>
      <c r="E76" s="103"/>
      <c r="F76" s="103"/>
      <c r="G76" s="103"/>
      <c r="H76" s="103"/>
      <c r="I76" s="103"/>
      <c r="J76" s="103"/>
      <c r="K76" s="88"/>
      <c r="O76" s="145" t="s">
        <v>254</v>
      </c>
      <c r="P76" s="142"/>
      <c r="Q76" s="132"/>
      <c r="R76" s="132"/>
      <c r="S76" s="132"/>
      <c r="T76" s="132"/>
      <c r="U76" s="132"/>
      <c r="V76" s="132" t="s">
        <v>123</v>
      </c>
      <c r="W76" s="132" t="s">
        <v>123</v>
      </c>
      <c r="X76" s="95"/>
    </row>
    <row r="77" spans="2:24" ht="15" thickBot="1" x14ac:dyDescent="0.4">
      <c r="C77" s="102" t="s">
        <v>118</v>
      </c>
      <c r="D77" s="103">
        <v>0.29920000000000002</v>
      </c>
      <c r="E77" s="103">
        <v>0.48470000000000002</v>
      </c>
      <c r="F77" s="103">
        <v>0.51780000000000004</v>
      </c>
      <c r="G77" s="103">
        <v>0.25890000000000002</v>
      </c>
      <c r="H77" s="103">
        <v>0.65359999999999996</v>
      </c>
      <c r="I77" s="103">
        <v>0.65959999999999996</v>
      </c>
      <c r="J77" s="103">
        <v>0.73440000000000005</v>
      </c>
      <c r="K77" s="88">
        <v>-0.58860000000000001</v>
      </c>
      <c r="O77" s="147" t="s">
        <v>256</v>
      </c>
      <c r="P77" s="148"/>
      <c r="Q77" s="96"/>
      <c r="R77" s="96"/>
      <c r="S77" s="96"/>
      <c r="T77" s="96"/>
      <c r="U77" s="96"/>
      <c r="V77" s="96"/>
      <c r="W77" s="96" t="s">
        <v>123</v>
      </c>
      <c r="X77" s="97"/>
    </row>
    <row r="78" spans="2:24" x14ac:dyDescent="0.35">
      <c r="C78" s="102" t="s">
        <v>20</v>
      </c>
      <c r="D78" s="103">
        <v>8.9510000000000006E-2</v>
      </c>
      <c r="E78" s="103">
        <v>0.2349</v>
      </c>
      <c r="F78" s="103">
        <v>0.2681</v>
      </c>
      <c r="G78" s="103">
        <v>6.7040000000000002E-2</v>
      </c>
      <c r="H78" s="103">
        <v>0.42709999999999998</v>
      </c>
      <c r="I78" s="103">
        <v>0.435</v>
      </c>
      <c r="J78" s="103">
        <v>0.5393</v>
      </c>
      <c r="K78" s="88">
        <v>0.34639999999999999</v>
      </c>
    </row>
    <row r="79" spans="2:24" x14ac:dyDescent="0.35">
      <c r="C79" s="102" t="s">
        <v>119</v>
      </c>
      <c r="D79" s="103">
        <v>0.32069999999999999</v>
      </c>
      <c r="E79" s="103">
        <v>9.3200000000000005E-2</v>
      </c>
      <c r="F79" s="103">
        <v>6.9900000000000004E-2</v>
      </c>
      <c r="G79" s="103">
        <v>0.41639999999999999</v>
      </c>
      <c r="H79" s="103">
        <v>1.54E-2</v>
      </c>
      <c r="I79" s="103">
        <v>1.4200000000000001E-2</v>
      </c>
      <c r="J79" s="103">
        <v>6.4999999999999997E-3</v>
      </c>
      <c r="K79" s="88">
        <v>3.4299999999999997E-2</v>
      </c>
    </row>
    <row r="80" spans="2:24" ht="15" thickBot="1" x14ac:dyDescent="0.4">
      <c r="C80" s="104" t="s">
        <v>121</v>
      </c>
      <c r="D80" s="105" t="s">
        <v>123</v>
      </c>
      <c r="E80" s="105" t="s">
        <v>123</v>
      </c>
      <c r="F80" s="105" t="s">
        <v>123</v>
      </c>
      <c r="G80" s="105" t="s">
        <v>123</v>
      </c>
      <c r="H80" s="105" t="s">
        <v>135</v>
      </c>
      <c r="I80" s="105" t="s">
        <v>135</v>
      </c>
      <c r="J80" s="105" t="s">
        <v>134</v>
      </c>
      <c r="K80" s="89" t="s">
        <v>135</v>
      </c>
    </row>
    <row r="84" spans="2:22" ht="15" thickBot="1" x14ac:dyDescent="0.4"/>
    <row r="85" spans="2:22" s="79" customFormat="1" ht="46" customHeight="1" x14ac:dyDescent="0.35">
      <c r="B85" s="79" t="s">
        <v>199</v>
      </c>
      <c r="C85" s="98"/>
      <c r="D85" s="99" t="s">
        <v>156</v>
      </c>
      <c r="E85" s="99" t="s">
        <v>157</v>
      </c>
      <c r="F85" s="99" t="s">
        <v>158</v>
      </c>
      <c r="G85" s="99" t="s">
        <v>159</v>
      </c>
      <c r="H85" s="100" t="s">
        <v>160</v>
      </c>
      <c r="I85" s="99" t="s">
        <v>161</v>
      </c>
      <c r="J85" s="100" t="s">
        <v>162</v>
      </c>
      <c r="K85" s="101" t="s">
        <v>190</v>
      </c>
    </row>
    <row r="86" spans="2:22" x14ac:dyDescent="0.35">
      <c r="C86" s="102" t="s">
        <v>117</v>
      </c>
      <c r="D86" s="103"/>
      <c r="E86" s="103"/>
      <c r="F86" s="103"/>
      <c r="G86" s="103"/>
      <c r="H86" s="103"/>
      <c r="I86" s="103"/>
      <c r="J86" s="103"/>
      <c r="K86" s="88"/>
    </row>
    <row r="87" spans="2:22" x14ac:dyDescent="0.35">
      <c r="C87" s="102" t="s">
        <v>118</v>
      </c>
      <c r="D87" s="103">
        <v>-3.492E-2</v>
      </c>
      <c r="E87" s="103">
        <v>4.1930000000000002E-2</v>
      </c>
      <c r="F87" s="103">
        <v>7.345E-3</v>
      </c>
      <c r="G87" s="103">
        <v>9.3790000000000002E-3</v>
      </c>
      <c r="H87" s="103">
        <v>0.59770000000000001</v>
      </c>
      <c r="I87" s="103">
        <v>0.19059999999999999</v>
      </c>
      <c r="J87" s="103">
        <v>0.80840000000000001</v>
      </c>
      <c r="K87" s="88">
        <v>-0.70079999999999998</v>
      </c>
    </row>
    <row r="88" spans="2:22" x14ac:dyDescent="0.35">
      <c r="C88" s="102" t="s">
        <v>20</v>
      </c>
      <c r="D88" s="103">
        <v>1.219E-3</v>
      </c>
      <c r="E88" s="103">
        <v>1.758E-3</v>
      </c>
      <c r="F88" s="103">
        <v>5.3949999999999997E-5</v>
      </c>
      <c r="G88" s="103">
        <v>8.797E-5</v>
      </c>
      <c r="H88" s="103">
        <v>0.35730000000000001</v>
      </c>
      <c r="I88" s="103">
        <v>3.6330000000000001E-2</v>
      </c>
      <c r="J88" s="103">
        <v>0.65349999999999997</v>
      </c>
      <c r="K88" s="88">
        <v>0.49109999999999998</v>
      </c>
    </row>
    <row r="89" spans="2:22" x14ac:dyDescent="0.35">
      <c r="C89" s="102" t="s">
        <v>119</v>
      </c>
      <c r="D89" s="103">
        <v>0.90980000000000005</v>
      </c>
      <c r="E89" s="103">
        <v>0.89180000000000004</v>
      </c>
      <c r="F89" s="103">
        <v>0.98099999999999998</v>
      </c>
      <c r="G89" s="103">
        <v>0.97689999999999999</v>
      </c>
      <c r="H89" s="103">
        <v>3.1E-2</v>
      </c>
      <c r="I89" s="103">
        <v>0.53280000000000005</v>
      </c>
      <c r="J89" s="103">
        <v>1.5E-3</v>
      </c>
      <c r="K89" s="88">
        <v>7.6E-3</v>
      </c>
    </row>
    <row r="90" spans="2:22" ht="15" thickBot="1" x14ac:dyDescent="0.4">
      <c r="C90" s="104" t="s">
        <v>121</v>
      </c>
      <c r="D90" s="105" t="s">
        <v>123</v>
      </c>
      <c r="E90" s="105" t="s">
        <v>123</v>
      </c>
      <c r="F90" s="105" t="s">
        <v>123</v>
      </c>
      <c r="G90" s="105" t="s">
        <v>123</v>
      </c>
      <c r="H90" s="105" t="s">
        <v>135</v>
      </c>
      <c r="I90" s="105" t="s">
        <v>123</v>
      </c>
      <c r="J90" s="105" t="s">
        <v>134</v>
      </c>
      <c r="K90" s="89" t="s">
        <v>134</v>
      </c>
      <c r="V90" s="17"/>
    </row>
    <row r="91" spans="2:22" x14ac:dyDescent="0.35">
      <c r="V91" s="17"/>
    </row>
    <row r="92" spans="2:22" x14ac:dyDescent="0.35">
      <c r="V92" s="17"/>
    </row>
    <row r="93" spans="2:22" x14ac:dyDescent="0.35">
      <c r="V93" s="17"/>
    </row>
    <row r="94" spans="2:22" x14ac:dyDescent="0.35">
      <c r="V94" s="17"/>
    </row>
    <row r="95" spans="2:22" x14ac:dyDescent="0.35">
      <c r="V95" s="17"/>
    </row>
    <row r="96" spans="2:22" x14ac:dyDescent="0.35">
      <c r="V96" s="17"/>
    </row>
    <row r="97" spans="4:22" ht="15.5" x14ac:dyDescent="0.35">
      <c r="E97" s="51"/>
      <c r="G97" s="51"/>
      <c r="V97" s="17"/>
    </row>
    <row r="98" spans="4:22" ht="15.5" x14ac:dyDescent="0.35">
      <c r="E98" s="51"/>
      <c r="G98" s="51"/>
    </row>
    <row r="99" spans="4:22" ht="15.5" x14ac:dyDescent="0.35"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</row>
    <row r="100" spans="4:22" ht="15.5" x14ac:dyDescent="0.35">
      <c r="D100" s="51"/>
      <c r="E100" s="17"/>
      <c r="F100" s="17"/>
      <c r="G100" s="17"/>
      <c r="H100" s="17"/>
      <c r="I100" s="124"/>
      <c r="J100" s="124"/>
      <c r="K100" s="42"/>
      <c r="L100" s="42"/>
      <c r="O100" s="17"/>
      <c r="P100" s="17"/>
      <c r="Q100" s="42"/>
      <c r="R100" s="42"/>
      <c r="S100" s="124"/>
      <c r="T100" s="124"/>
    </row>
    <row r="101" spans="4:22" ht="15.5" x14ac:dyDescent="0.35">
      <c r="D101" s="51"/>
      <c r="E101" s="17"/>
      <c r="F101" s="17"/>
      <c r="G101" s="17"/>
      <c r="H101" s="17"/>
      <c r="I101" s="124"/>
      <c r="J101" s="124"/>
      <c r="K101" s="42"/>
      <c r="L101" s="42"/>
      <c r="O101" s="17"/>
      <c r="P101" s="17"/>
      <c r="Q101" s="42"/>
      <c r="R101" s="42"/>
      <c r="S101" s="124"/>
      <c r="T101" s="124"/>
    </row>
    <row r="102" spans="4:22" ht="15.5" x14ac:dyDescent="0.35">
      <c r="D102" s="51"/>
      <c r="E102" s="17"/>
      <c r="F102" s="17"/>
      <c r="G102" s="17"/>
      <c r="H102" s="17"/>
      <c r="I102" s="124"/>
      <c r="J102" s="124"/>
      <c r="K102" s="42"/>
      <c r="L102" s="42"/>
      <c r="O102" s="17"/>
      <c r="P102" s="17"/>
      <c r="Q102" s="42"/>
      <c r="R102" s="42"/>
      <c r="S102" s="124"/>
      <c r="T102" s="124"/>
    </row>
    <row r="103" spans="4:22" ht="15.5" x14ac:dyDescent="0.35">
      <c r="D103" s="51"/>
      <c r="E103" s="17"/>
      <c r="F103" s="17"/>
      <c r="G103" s="17"/>
      <c r="H103" s="17"/>
      <c r="I103" s="124"/>
      <c r="J103" s="124"/>
      <c r="K103" s="42"/>
      <c r="L103" s="42"/>
      <c r="O103" s="17"/>
      <c r="P103" s="17"/>
      <c r="Q103" s="42"/>
      <c r="R103" s="42"/>
      <c r="S103" s="124"/>
      <c r="T103" s="124"/>
    </row>
    <row r="104" spans="4:22" ht="15.5" x14ac:dyDescent="0.35">
      <c r="D104" s="51"/>
      <c r="E104" s="17"/>
      <c r="F104" s="17"/>
      <c r="G104" s="17"/>
      <c r="H104" s="17"/>
      <c r="I104" s="124"/>
      <c r="J104" s="124"/>
      <c r="K104" s="42"/>
      <c r="O104" s="17"/>
      <c r="P104" s="17"/>
      <c r="Q104" s="42"/>
      <c r="R104" s="42"/>
      <c r="S104" s="124"/>
    </row>
    <row r="105" spans="4:22" ht="15.5" x14ac:dyDescent="0.35">
      <c r="D105" s="51"/>
      <c r="E105" s="17"/>
      <c r="F105" s="17"/>
      <c r="G105" s="17"/>
      <c r="H105" s="17"/>
      <c r="I105" s="124"/>
      <c r="J105" s="124"/>
      <c r="K105" s="42"/>
      <c r="O105" s="17"/>
      <c r="P105" s="17"/>
      <c r="Q105" s="42"/>
      <c r="R105" s="42"/>
      <c r="S105" s="124"/>
    </row>
    <row r="106" spans="4:22" ht="15.5" x14ac:dyDescent="0.35">
      <c r="D106" s="51"/>
      <c r="E106" s="17"/>
      <c r="F106" s="17"/>
      <c r="G106" s="17"/>
      <c r="H106" s="17"/>
      <c r="I106" s="124"/>
      <c r="J106" s="124"/>
      <c r="K106" s="42"/>
      <c r="O106" s="17"/>
      <c r="P106" s="17"/>
      <c r="Q106" s="42"/>
      <c r="R106" s="42"/>
      <c r="S106" s="124"/>
    </row>
    <row r="107" spans="4:22" ht="15.5" x14ac:dyDescent="0.35">
      <c r="D107" s="73"/>
      <c r="E107" s="17"/>
      <c r="F107" s="17"/>
      <c r="G107" s="17"/>
      <c r="H107" s="17"/>
      <c r="I107" s="124"/>
      <c r="J107" s="124"/>
      <c r="K107" s="42"/>
      <c r="O107" s="17"/>
      <c r="P107" s="17"/>
      <c r="Q107" s="42"/>
      <c r="R107" s="42"/>
      <c r="S107" s="124"/>
    </row>
    <row r="108" spans="4:22" ht="15.5" x14ac:dyDescent="0.35">
      <c r="D108" s="51"/>
    </row>
    <row r="109" spans="4:22" ht="15.5" x14ac:dyDescent="0.35">
      <c r="D109" s="51"/>
    </row>
    <row r="110" spans="4:22" ht="15.5" x14ac:dyDescent="0.35">
      <c r="D110" s="51"/>
    </row>
    <row r="111" spans="4:22" ht="15.5" x14ac:dyDescent="0.35">
      <c r="D111" s="51"/>
      <c r="P111" s="124"/>
    </row>
    <row r="112" spans="4:22" ht="15.5" x14ac:dyDescent="0.35">
      <c r="D112" s="51"/>
      <c r="P112" s="124"/>
    </row>
    <row r="113" spans="4:16" ht="15.5" x14ac:dyDescent="0.35">
      <c r="D113" s="51"/>
      <c r="P113" s="124"/>
    </row>
    <row r="114" spans="4:16" ht="15.5" x14ac:dyDescent="0.35">
      <c r="D114" s="51"/>
      <c r="P114" s="124"/>
    </row>
    <row r="115" spans="4:16" ht="15.5" x14ac:dyDescent="0.35">
      <c r="D115" s="73"/>
      <c r="P115" s="124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62EF-4960-4F75-AC8C-F30DE5564F0D}">
  <dimension ref="B3:AB138"/>
  <sheetViews>
    <sheetView zoomScale="80" zoomScaleNormal="80" workbookViewId="0">
      <selection activeCell="Q60" sqref="Q60:S61"/>
    </sheetView>
  </sheetViews>
  <sheetFormatPr baseColWidth="10" defaultRowHeight="14.5" x14ac:dyDescent="0.35"/>
  <cols>
    <col min="2" max="2" width="14.54296875" customWidth="1"/>
    <col min="3" max="3" width="14.1796875" customWidth="1"/>
    <col min="7" max="7" width="14.54296875" customWidth="1"/>
    <col min="13" max="13" width="14.54296875" customWidth="1"/>
    <col min="14" max="14" width="17.7265625" customWidth="1"/>
    <col min="15" max="15" width="14.26953125" customWidth="1"/>
    <col min="16" max="16" width="22.7265625" customWidth="1"/>
    <col min="17" max="17" width="15.453125" customWidth="1"/>
  </cols>
  <sheetData>
    <row r="3" spans="2:28" x14ac:dyDescent="0.35">
      <c r="AA3" s="29"/>
      <c r="AB3" t="s">
        <v>32</v>
      </c>
    </row>
    <row r="5" spans="2:28" x14ac:dyDescent="0.35">
      <c r="AA5" s="30" t="s">
        <v>33</v>
      </c>
    </row>
    <row r="6" spans="2:28" x14ac:dyDescent="0.35">
      <c r="B6" s="14" t="s">
        <v>7</v>
      </c>
    </row>
    <row r="8" spans="2:28" x14ac:dyDescent="0.35">
      <c r="B8" s="58" t="s">
        <v>173</v>
      </c>
      <c r="C8" s="58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spans="2:28" x14ac:dyDescent="0.35">
      <c r="B9" t="s">
        <v>8</v>
      </c>
      <c r="C9" s="2"/>
      <c r="D9" s="2"/>
      <c r="E9" s="2"/>
    </row>
    <row r="10" spans="2:28" ht="15" thickBot="1" x14ac:dyDescent="0.4">
      <c r="B10" s="1" t="s">
        <v>0</v>
      </c>
      <c r="V10" s="21"/>
      <c r="W10" s="20"/>
      <c r="X10" s="20"/>
    </row>
    <row r="11" spans="2:28" x14ac:dyDescent="0.35">
      <c r="B11" s="3" t="s">
        <v>10</v>
      </c>
      <c r="C11" s="6" t="s">
        <v>1</v>
      </c>
      <c r="D11" s="6" t="s">
        <v>2</v>
      </c>
      <c r="E11" s="6" t="s">
        <v>3</v>
      </c>
      <c r="V11" s="21"/>
      <c r="W11" s="19"/>
      <c r="X11" s="19"/>
    </row>
    <row r="12" spans="2:28" x14ac:dyDescent="0.35">
      <c r="B12" s="4">
        <v>0</v>
      </c>
      <c r="C12" s="9">
        <v>8.6011975714784423</v>
      </c>
      <c r="D12" s="9">
        <v>8.5594963952718039</v>
      </c>
      <c r="E12" s="9">
        <v>4.170117620663797E-2</v>
      </c>
      <c r="V12" s="21"/>
      <c r="W12" s="19"/>
      <c r="X12" s="19"/>
    </row>
    <row r="13" spans="2:28" x14ac:dyDescent="0.35">
      <c r="B13" s="4">
        <v>1</v>
      </c>
      <c r="C13" s="9">
        <v>7.7860679682048248</v>
      </c>
      <c r="D13" s="9">
        <v>7.4824833854107355</v>
      </c>
      <c r="E13" s="9">
        <v>0.30358458279408868</v>
      </c>
      <c r="V13" s="21"/>
      <c r="W13" s="19"/>
      <c r="X13" s="19"/>
    </row>
    <row r="14" spans="2:28" x14ac:dyDescent="0.35">
      <c r="B14" s="4">
        <v>3</v>
      </c>
      <c r="C14" s="9">
        <v>8.1705787927471469</v>
      </c>
      <c r="D14" s="9">
        <v>7.5396020183183223</v>
      </c>
      <c r="E14" s="9">
        <v>0.63097677442882438</v>
      </c>
      <c r="Q14" s="20" t="s">
        <v>21</v>
      </c>
      <c r="R14" s="20" t="s">
        <v>22</v>
      </c>
      <c r="V14" s="21"/>
      <c r="W14" s="19"/>
      <c r="X14" s="19"/>
    </row>
    <row r="15" spans="2:28" x14ac:dyDescent="0.35">
      <c r="B15" s="4">
        <v>5</v>
      </c>
      <c r="C15" s="9">
        <v>7.6837925366917519</v>
      </c>
      <c r="D15" s="9">
        <v>6.6640091976274514</v>
      </c>
      <c r="E15" s="9">
        <v>1.0197833390643014</v>
      </c>
      <c r="Q15" t="s">
        <v>37</v>
      </c>
      <c r="R15" t="s">
        <v>37</v>
      </c>
      <c r="V15" s="21"/>
      <c r="W15" s="19"/>
      <c r="X15" s="19"/>
    </row>
    <row r="16" spans="2:28" x14ac:dyDescent="0.35">
      <c r="B16" s="4">
        <v>7</v>
      </c>
      <c r="C16" s="9">
        <v>7.4417963464245842</v>
      </c>
      <c r="D16" s="9">
        <v>6.0003003391956913</v>
      </c>
      <c r="E16" s="9">
        <v>1.4414960072288927</v>
      </c>
      <c r="P16" s="32" t="s">
        <v>35</v>
      </c>
      <c r="Q16" s="32">
        <v>0.28549999999999998</v>
      </c>
      <c r="R16" s="32">
        <v>0.18049999999999999</v>
      </c>
      <c r="V16" s="21"/>
      <c r="W16" s="19"/>
      <c r="X16" s="19"/>
    </row>
    <row r="17" spans="2:24" x14ac:dyDescent="0.35">
      <c r="B17" s="4">
        <v>11</v>
      </c>
      <c r="C17" s="9">
        <v>6.3623152320161314</v>
      </c>
      <c r="D17" s="9">
        <v>4.7743343629241952</v>
      </c>
      <c r="E17" s="9">
        <v>1.5879808690919361</v>
      </c>
      <c r="P17" s="32" t="s">
        <v>36</v>
      </c>
      <c r="Q17" s="32">
        <v>0.19719999999999999</v>
      </c>
      <c r="R17" s="32">
        <v>0.1656</v>
      </c>
      <c r="V17" s="21"/>
      <c r="W17" s="19"/>
      <c r="X17" s="19"/>
    </row>
    <row r="18" spans="2:24" x14ac:dyDescent="0.35">
      <c r="B18" s="4">
        <v>22</v>
      </c>
      <c r="C18" s="9">
        <v>3.9155288597685618</v>
      </c>
      <c r="D18" s="9">
        <v>1.8554906331844552</v>
      </c>
      <c r="E18" s="9">
        <v>2.0600382265841066</v>
      </c>
      <c r="V18" s="21"/>
      <c r="W18" s="19"/>
      <c r="X18" s="19"/>
    </row>
    <row r="19" spans="2:24" x14ac:dyDescent="0.35">
      <c r="B19" s="4">
        <v>24</v>
      </c>
      <c r="C19" s="9">
        <v>3.2733732105871871</v>
      </c>
      <c r="D19" s="9">
        <v>1.018325106221849</v>
      </c>
      <c r="E19" s="9">
        <v>2.2550481043653381</v>
      </c>
      <c r="V19" s="21"/>
      <c r="W19" s="19"/>
      <c r="X19" s="19"/>
    </row>
    <row r="20" spans="2:24" x14ac:dyDescent="0.35">
      <c r="B20" s="4">
        <v>27</v>
      </c>
      <c r="C20" s="9">
        <v>2.7667465075190201</v>
      </c>
      <c r="D20" s="9">
        <v>0.41267698690244303</v>
      </c>
      <c r="E20" s="9">
        <v>2.3540695206165769</v>
      </c>
      <c r="V20" s="21"/>
      <c r="W20" s="19"/>
      <c r="X20" s="19"/>
    </row>
    <row r="21" spans="2:24" x14ac:dyDescent="0.35">
      <c r="B21" s="4">
        <v>29</v>
      </c>
      <c r="C21" s="9">
        <v>2.0960877982347075</v>
      </c>
      <c r="D21" s="9">
        <v>0.17919832793606544</v>
      </c>
      <c r="E21" s="9">
        <v>1.9168894702986421</v>
      </c>
      <c r="V21" s="21"/>
      <c r="W21" s="19"/>
      <c r="X21" s="19"/>
    </row>
    <row r="22" spans="2:24" x14ac:dyDescent="0.35">
      <c r="B22" s="4">
        <v>31</v>
      </c>
      <c r="C22" s="9">
        <v>1.7356087336663955</v>
      </c>
      <c r="D22" s="9">
        <v>5.4672086611102448E-2</v>
      </c>
      <c r="E22" s="9">
        <v>1.6809366470552929</v>
      </c>
      <c r="V22" s="21"/>
      <c r="W22" s="19"/>
      <c r="X22" s="19"/>
    </row>
    <row r="23" spans="2:24" x14ac:dyDescent="0.35">
      <c r="B23" s="4">
        <v>33</v>
      </c>
      <c r="C23" s="9">
        <v>1.6640718457608408</v>
      </c>
      <c r="D23" s="9">
        <v>5.9107207539808089E-2</v>
      </c>
      <c r="E23" s="9">
        <v>1.6049646382210325</v>
      </c>
      <c r="V23" s="21"/>
      <c r="W23" s="19"/>
      <c r="X23" s="19"/>
    </row>
    <row r="24" spans="2:24" x14ac:dyDescent="0.35">
      <c r="B24" s="4">
        <v>35</v>
      </c>
      <c r="C24" s="9">
        <v>1.6575755066548183</v>
      </c>
      <c r="D24" s="9">
        <v>0.22760521928420421</v>
      </c>
      <c r="E24" s="9">
        <v>1.4299702873706142</v>
      </c>
      <c r="V24" s="21"/>
      <c r="W24" s="19"/>
      <c r="X24" s="19"/>
    </row>
    <row r="25" spans="2:24" ht="15" thickBot="1" x14ac:dyDescent="0.4">
      <c r="B25" s="12">
        <v>47</v>
      </c>
      <c r="C25" s="9">
        <v>0.20399198325834456</v>
      </c>
      <c r="D25" s="9">
        <v>2.743915321430461E-2</v>
      </c>
      <c r="E25" s="9">
        <v>0.17655283004403996</v>
      </c>
      <c r="V25" s="21"/>
      <c r="W25" s="19"/>
      <c r="X25" s="19"/>
    </row>
    <row r="26" spans="2:24" x14ac:dyDescent="0.35">
      <c r="V26" s="21"/>
      <c r="W26" s="19"/>
      <c r="X26" s="19"/>
    </row>
    <row r="27" spans="2:24" x14ac:dyDescent="0.35">
      <c r="V27" s="21"/>
      <c r="W27" s="19"/>
      <c r="X27" s="19"/>
    </row>
    <row r="28" spans="2:24" x14ac:dyDescent="0.35">
      <c r="V28" s="21"/>
      <c r="W28" s="19"/>
      <c r="X28" s="19"/>
    </row>
    <row r="29" spans="2:24" x14ac:dyDescent="0.35">
      <c r="V29" s="21"/>
      <c r="W29" s="19"/>
      <c r="X29" s="19"/>
    </row>
    <row r="32" spans="2:24" x14ac:dyDescent="0.35">
      <c r="B32" t="s">
        <v>9</v>
      </c>
    </row>
    <row r="33" spans="2:18" ht="15" thickBot="1" x14ac:dyDescent="0.4">
      <c r="B33" s="7" t="s">
        <v>6</v>
      </c>
    </row>
    <row r="34" spans="2:18" x14ac:dyDescent="0.35">
      <c r="B34" s="3" t="s">
        <v>10</v>
      </c>
      <c r="C34" s="6" t="s">
        <v>1</v>
      </c>
      <c r="D34" s="6" t="s">
        <v>2</v>
      </c>
      <c r="E34" s="6" t="s">
        <v>3</v>
      </c>
    </row>
    <row r="35" spans="2:18" x14ac:dyDescent="0.35">
      <c r="B35" s="13">
        <v>0</v>
      </c>
      <c r="C35" s="9">
        <v>8.4474937335913705</v>
      </c>
      <c r="D35" s="9">
        <v>8.3990351499292757</v>
      </c>
      <c r="E35" s="9">
        <v>4.8458583662095496E-2</v>
      </c>
    </row>
    <row r="36" spans="2:18" x14ac:dyDescent="0.35">
      <c r="B36" s="13">
        <v>2</v>
      </c>
      <c r="C36" s="9">
        <v>7.8874404710618764</v>
      </c>
      <c r="D36" s="9">
        <v>7.761415613982992</v>
      </c>
      <c r="E36" s="9">
        <v>0.12602485707888486</v>
      </c>
    </row>
    <row r="37" spans="2:18" x14ac:dyDescent="0.35">
      <c r="B37" s="13">
        <v>4</v>
      </c>
      <c r="C37" s="9">
        <v>8.3037901521797419</v>
      </c>
      <c r="D37" s="9">
        <v>7.9136822126208912</v>
      </c>
      <c r="E37" s="9">
        <v>0.39010793955885148</v>
      </c>
    </row>
    <row r="38" spans="2:18" x14ac:dyDescent="0.35">
      <c r="B38" s="13">
        <v>6</v>
      </c>
      <c r="C38" s="9">
        <v>7.6003344444848304</v>
      </c>
      <c r="D38" s="9">
        <v>7.0944462278078477</v>
      </c>
      <c r="E38" s="9">
        <v>0.50588821667698314</v>
      </c>
    </row>
    <row r="39" spans="2:18" ht="16" x14ac:dyDescent="0.4">
      <c r="B39" s="13">
        <v>8</v>
      </c>
      <c r="C39" s="9">
        <v>7.3129267429563072</v>
      </c>
      <c r="D39" s="9">
        <v>6.7597182187890459</v>
      </c>
      <c r="E39" s="9">
        <v>0.55320852416726085</v>
      </c>
      <c r="R39" s="27"/>
    </row>
    <row r="40" spans="2:18" x14ac:dyDescent="0.35">
      <c r="B40" s="13">
        <v>21</v>
      </c>
      <c r="C40" s="9">
        <v>4.9775138770037071</v>
      </c>
      <c r="D40" s="9">
        <v>4.0122447080870032</v>
      </c>
      <c r="E40" s="9">
        <v>0.96526916891670389</v>
      </c>
    </row>
    <row r="41" spans="2:18" x14ac:dyDescent="0.35">
      <c r="B41" s="13">
        <v>24</v>
      </c>
      <c r="C41" s="9">
        <v>5.6984430288526076</v>
      </c>
      <c r="D41" s="9">
        <v>4.3689213206795152</v>
      </c>
      <c r="E41" s="9">
        <v>1.3295217081730923</v>
      </c>
    </row>
    <row r="42" spans="2:18" x14ac:dyDescent="0.35">
      <c r="B42" s="13">
        <v>27</v>
      </c>
      <c r="C42" s="9">
        <v>3.8652404857146587</v>
      </c>
      <c r="D42" s="9">
        <v>2.7784996066267591</v>
      </c>
      <c r="E42" s="9">
        <v>1.0867408790878992</v>
      </c>
    </row>
    <row r="43" spans="2:18" x14ac:dyDescent="0.35">
      <c r="B43" s="13">
        <v>30</v>
      </c>
      <c r="C43" s="9">
        <v>3.3750811793695523</v>
      </c>
      <c r="D43" s="9">
        <v>2.3377745606585365</v>
      </c>
      <c r="E43" s="9">
        <v>1.0373066187110158</v>
      </c>
    </row>
    <row r="44" spans="2:18" x14ac:dyDescent="0.35">
      <c r="B44" s="13">
        <v>32</v>
      </c>
      <c r="C44" s="9">
        <v>2.89335692014996</v>
      </c>
      <c r="D44" s="9">
        <v>1.9220710750878343</v>
      </c>
      <c r="E44" s="9">
        <v>0.97128584506212601</v>
      </c>
    </row>
    <row r="45" spans="2:18" x14ac:dyDescent="0.35">
      <c r="B45" s="13">
        <v>46</v>
      </c>
      <c r="C45" s="9">
        <v>1.0682885572439509</v>
      </c>
      <c r="D45" s="9">
        <v>0.2384757881875092</v>
      </c>
      <c r="E45" s="9">
        <v>0.82981276905644163</v>
      </c>
    </row>
    <row r="46" spans="2:18" x14ac:dyDescent="0.35">
      <c r="B46" s="13">
        <v>48</v>
      </c>
      <c r="C46" s="9">
        <v>0.62060759802528576</v>
      </c>
      <c r="D46" s="9">
        <v>-1.7113456077674212E-3</v>
      </c>
      <c r="E46" s="9">
        <v>0.62231894363305318</v>
      </c>
    </row>
    <row r="53" spans="2:19" x14ac:dyDescent="0.35">
      <c r="B53" s="58" t="s">
        <v>174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</row>
    <row r="55" spans="2:19" x14ac:dyDescent="0.35">
      <c r="B55" t="s">
        <v>8</v>
      </c>
      <c r="D55" t="s">
        <v>9</v>
      </c>
      <c r="Q55" s="21" t="s">
        <v>26</v>
      </c>
    </row>
    <row r="56" spans="2:19" ht="15" thickBot="1" x14ac:dyDescent="0.4">
      <c r="B56" s="1" t="s">
        <v>0</v>
      </c>
      <c r="D56" s="7" t="s">
        <v>6</v>
      </c>
      <c r="Q56" s="21" t="s">
        <v>16</v>
      </c>
      <c r="R56" s="20" t="s">
        <v>21</v>
      </c>
      <c r="S56" s="20" t="s">
        <v>22</v>
      </c>
    </row>
    <row r="57" spans="2:19" ht="16" x14ac:dyDescent="0.4">
      <c r="B57" s="3" t="s">
        <v>10</v>
      </c>
      <c r="C57" s="6" t="s">
        <v>3</v>
      </c>
      <c r="D57" s="3" t="s">
        <v>10</v>
      </c>
      <c r="E57" s="6" t="s">
        <v>3</v>
      </c>
      <c r="P57" s="26"/>
      <c r="Q57" s="27" t="s">
        <v>27</v>
      </c>
      <c r="R57" s="19">
        <v>2.323</v>
      </c>
      <c r="S57" s="19">
        <v>1.139</v>
      </c>
    </row>
    <row r="58" spans="2:19" ht="16" x14ac:dyDescent="0.4">
      <c r="B58" s="4">
        <v>0</v>
      </c>
      <c r="C58" s="9">
        <v>4.170117620663797E-2</v>
      </c>
      <c r="D58" s="13">
        <v>0</v>
      </c>
      <c r="E58" s="9">
        <v>4.8458583662095496E-2</v>
      </c>
      <c r="P58" s="26"/>
      <c r="Q58" s="27" t="s">
        <v>28</v>
      </c>
      <c r="R58" s="19">
        <v>22.05</v>
      </c>
      <c r="S58" s="19">
        <v>29.82</v>
      </c>
    </row>
    <row r="59" spans="2:19" ht="16" x14ac:dyDescent="0.4">
      <c r="B59" s="4">
        <v>1</v>
      </c>
      <c r="C59" s="9">
        <v>0.30358458279408868</v>
      </c>
      <c r="D59" s="13">
        <v>2</v>
      </c>
      <c r="E59" s="9">
        <v>0.12602485707888486</v>
      </c>
      <c r="P59" s="26"/>
      <c r="Q59" s="27" t="s">
        <v>29</v>
      </c>
      <c r="R59" s="19">
        <v>12.14</v>
      </c>
      <c r="S59" s="19">
        <v>16.75</v>
      </c>
    </row>
    <row r="60" spans="2:19" ht="16" x14ac:dyDescent="0.4">
      <c r="B60" s="4">
        <v>3</v>
      </c>
      <c r="C60" s="9">
        <v>0.63097677442882438</v>
      </c>
      <c r="D60" s="13">
        <v>4</v>
      </c>
      <c r="E60" s="9">
        <v>0.39010793955885148</v>
      </c>
      <c r="P60" s="26"/>
      <c r="Q60" s="31" t="s">
        <v>228</v>
      </c>
      <c r="R60" s="25">
        <f>R59*R57/0.3989</f>
        <v>70.697468037102027</v>
      </c>
      <c r="S60" s="25">
        <f>S59*S57/0.3989</f>
        <v>47.827149661569322</v>
      </c>
    </row>
    <row r="61" spans="2:19" ht="16" x14ac:dyDescent="0.4">
      <c r="B61" s="4">
        <v>5</v>
      </c>
      <c r="C61" s="9">
        <v>1.0197833390643014</v>
      </c>
      <c r="D61" s="13">
        <v>6</v>
      </c>
      <c r="E61" s="9">
        <v>0.50588821667698314</v>
      </c>
      <c r="P61" s="28" t="s">
        <v>34</v>
      </c>
      <c r="Q61" s="27" t="s">
        <v>31</v>
      </c>
      <c r="R61">
        <f>R58*2</f>
        <v>44.1</v>
      </c>
      <c r="S61">
        <f>S58*2</f>
        <v>59.64</v>
      </c>
    </row>
    <row r="62" spans="2:19" ht="16" x14ac:dyDescent="0.4">
      <c r="B62" s="4">
        <v>7</v>
      </c>
      <c r="C62" s="9">
        <v>1.4414960072288927</v>
      </c>
      <c r="D62" s="13">
        <v>8</v>
      </c>
      <c r="E62" s="9">
        <v>0.55320852416726085</v>
      </c>
      <c r="P62" s="27"/>
      <c r="Q62" s="27"/>
    </row>
    <row r="63" spans="2:19" x14ac:dyDescent="0.35">
      <c r="B63" s="4">
        <v>11</v>
      </c>
      <c r="C63" s="9">
        <v>1.5879808690919361</v>
      </c>
      <c r="D63" s="13">
        <v>21</v>
      </c>
      <c r="E63" s="9">
        <v>0.96526916891670389</v>
      </c>
    </row>
    <row r="64" spans="2:19" x14ac:dyDescent="0.35">
      <c r="B64" s="4">
        <v>22</v>
      </c>
      <c r="C64" s="9">
        <v>2.0600382265841066</v>
      </c>
      <c r="D64" s="13">
        <v>24</v>
      </c>
      <c r="E64" s="9">
        <v>1.3295217081730923</v>
      </c>
    </row>
    <row r="65" spans="2:19" x14ac:dyDescent="0.35">
      <c r="B65" s="4">
        <v>24</v>
      </c>
      <c r="C65" s="9">
        <v>2.2550481043653381</v>
      </c>
      <c r="D65" s="13">
        <v>27</v>
      </c>
      <c r="E65" s="9">
        <v>1.0867408790878992</v>
      </c>
    </row>
    <row r="66" spans="2:19" x14ac:dyDescent="0.35">
      <c r="B66" s="4">
        <v>27</v>
      </c>
      <c r="C66" s="9">
        <v>2.3540695206165769</v>
      </c>
      <c r="D66" s="13">
        <v>30</v>
      </c>
      <c r="E66" s="9">
        <v>1.0373066187110158</v>
      </c>
    </row>
    <row r="67" spans="2:19" x14ac:dyDescent="0.35">
      <c r="B67" s="4">
        <v>29</v>
      </c>
      <c r="C67" s="9">
        <v>1.9168894702986421</v>
      </c>
      <c r="D67" s="13">
        <v>32</v>
      </c>
      <c r="E67" s="9">
        <v>0.97128584506212601</v>
      </c>
    </row>
    <row r="68" spans="2:19" x14ac:dyDescent="0.35">
      <c r="B68" s="4">
        <v>31</v>
      </c>
      <c r="C68" s="9">
        <v>1.6809366470552929</v>
      </c>
      <c r="D68" s="13">
        <v>46</v>
      </c>
      <c r="E68" s="9">
        <v>0.82981276905644163</v>
      </c>
    </row>
    <row r="69" spans="2:19" x14ac:dyDescent="0.35">
      <c r="B69" s="4">
        <v>33</v>
      </c>
      <c r="C69" s="9">
        <v>1.6049646382210325</v>
      </c>
      <c r="D69" s="13">
        <v>48</v>
      </c>
      <c r="E69" s="9">
        <v>0.62231894363305318</v>
      </c>
    </row>
    <row r="70" spans="2:19" x14ac:dyDescent="0.35">
      <c r="B70" s="4">
        <v>35</v>
      </c>
      <c r="C70" s="9">
        <v>1.4299702873706142</v>
      </c>
    </row>
    <row r="71" spans="2:19" ht="15" thickBot="1" x14ac:dyDescent="0.4">
      <c r="B71" s="12">
        <v>47</v>
      </c>
      <c r="C71" s="9">
        <v>0.17655283004403996</v>
      </c>
    </row>
    <row r="75" spans="2:19" x14ac:dyDescent="0.35">
      <c r="B75" s="58" t="s">
        <v>176</v>
      </c>
      <c r="C75" s="58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</row>
    <row r="76" spans="2:19" x14ac:dyDescent="0.35">
      <c r="Q76" t="s">
        <v>177</v>
      </c>
    </row>
    <row r="77" spans="2:19" x14ac:dyDescent="0.35">
      <c r="B77" t="s">
        <v>8</v>
      </c>
      <c r="G77" t="s">
        <v>9</v>
      </c>
      <c r="Q77" t="s">
        <v>25</v>
      </c>
    </row>
    <row r="78" spans="2:19" ht="15" thickBot="1" x14ac:dyDescent="0.4">
      <c r="B78" s="1" t="s">
        <v>0</v>
      </c>
      <c r="G78" s="7" t="s">
        <v>6</v>
      </c>
      <c r="R78" s="20" t="s">
        <v>21</v>
      </c>
      <c r="S78" s="20" t="s">
        <v>22</v>
      </c>
    </row>
    <row r="79" spans="2:19" x14ac:dyDescent="0.35">
      <c r="B79" s="3" t="s">
        <v>10</v>
      </c>
      <c r="C79" t="s">
        <v>14</v>
      </c>
      <c r="D79" t="s">
        <v>11</v>
      </c>
      <c r="E79" t="s">
        <v>12</v>
      </c>
      <c r="H79" t="s">
        <v>171</v>
      </c>
      <c r="Q79" t="s">
        <v>24</v>
      </c>
    </row>
    <row r="80" spans="2:19" x14ac:dyDescent="0.35">
      <c r="B80" s="15">
        <v>0</v>
      </c>
      <c r="C80" s="16">
        <v>7.9130339267819497E-2</v>
      </c>
      <c r="D80" s="17">
        <f t="shared" ref="D80:D87" si="0">C80/$C$80</f>
        <v>1</v>
      </c>
      <c r="E80" s="17">
        <f>LN(D80)</f>
        <v>0</v>
      </c>
      <c r="G80" s="38" t="s">
        <v>170</v>
      </c>
      <c r="H80" s="39" t="s">
        <v>53</v>
      </c>
      <c r="I80" t="s">
        <v>12</v>
      </c>
      <c r="Q80" t="s">
        <v>47</v>
      </c>
      <c r="R80">
        <v>-1.6299999999999999E-2</v>
      </c>
      <c r="S80">
        <v>-2.8E-3</v>
      </c>
    </row>
    <row r="81" spans="2:19" x14ac:dyDescent="0.35">
      <c r="B81" s="15">
        <v>7</v>
      </c>
      <c r="C81" s="16">
        <v>6.7790313247723888E-2</v>
      </c>
      <c r="D81" s="17">
        <f t="shared" si="0"/>
        <v>0.85669180588604732</v>
      </c>
      <c r="E81" s="17">
        <f t="shared" ref="E81:E87" si="1">LN(D81)</f>
        <v>-0.15467704479927571</v>
      </c>
      <c r="G81" s="33">
        <v>0</v>
      </c>
      <c r="H81" s="16">
        <v>8.4473889155777124E-2</v>
      </c>
      <c r="I81">
        <f>LN(H81/$H$81)</f>
        <v>0</v>
      </c>
    </row>
    <row r="82" spans="2:19" x14ac:dyDescent="0.35">
      <c r="B82" s="15">
        <v>11</v>
      </c>
      <c r="C82" s="16">
        <v>6.4215406886236337E-2</v>
      </c>
      <c r="D82" s="17">
        <f t="shared" si="0"/>
        <v>0.8115143632696552</v>
      </c>
      <c r="E82" s="17">
        <f t="shared" si="1"/>
        <v>-0.20885319252959311</v>
      </c>
      <c r="G82" s="33">
        <v>8</v>
      </c>
      <c r="H82" s="16">
        <v>7.9685253316235022E-2</v>
      </c>
      <c r="I82">
        <f>LN(H82/$H$81)</f>
        <v>-5.8357941261212007E-2</v>
      </c>
    </row>
    <row r="83" spans="2:19" x14ac:dyDescent="0.35">
      <c r="B83" s="15">
        <v>22</v>
      </c>
      <c r="C83" s="16">
        <v>5.2357450149193289E-2</v>
      </c>
      <c r="D83" s="17">
        <f t="shared" si="0"/>
        <v>0.66166088296408798</v>
      </c>
      <c r="E83" s="17">
        <f t="shared" si="1"/>
        <v>-0.41300211567936929</v>
      </c>
      <c r="G83" s="33">
        <v>21</v>
      </c>
      <c r="H83" s="16">
        <v>7.5529213200018597E-2</v>
      </c>
      <c r="I83">
        <f>LN(H83/$H$81)</f>
        <v>-0.11192297131937046</v>
      </c>
    </row>
    <row r="84" spans="2:19" x14ac:dyDescent="0.35">
      <c r="B84" s="15">
        <v>27</v>
      </c>
      <c r="C84" s="16">
        <v>4.8053306146884529E-2</v>
      </c>
      <c r="D84" s="17">
        <f t="shared" si="0"/>
        <v>0.60726778870802478</v>
      </c>
      <c r="E84" s="17">
        <f t="shared" si="1"/>
        <v>-0.49878541764990914</v>
      </c>
      <c r="G84" s="33">
        <v>32</v>
      </c>
      <c r="H84" s="16">
        <v>7.8160522819148592E-2</v>
      </c>
      <c r="I84">
        <f>LN(H84/$H$81)</f>
        <v>-7.7677785737342783E-2</v>
      </c>
    </row>
    <row r="85" spans="2:19" x14ac:dyDescent="0.35">
      <c r="B85" s="15">
        <v>31</v>
      </c>
      <c r="C85" s="16">
        <v>4.5765203942875213E-2</v>
      </c>
      <c r="D85" s="17">
        <f t="shared" si="0"/>
        <v>0.57835217650187531</v>
      </c>
      <c r="E85" s="17">
        <f t="shared" si="1"/>
        <v>-0.547572293952441</v>
      </c>
      <c r="G85" s="33">
        <v>48</v>
      </c>
      <c r="H85" s="16">
        <v>7.2195040932396495E-2</v>
      </c>
      <c r="I85">
        <f>LN(H85/$H$81)</f>
        <v>-0.15707112414490379</v>
      </c>
    </row>
    <row r="86" spans="2:19" x14ac:dyDescent="0.35">
      <c r="B86" s="15">
        <v>35</v>
      </c>
      <c r="C86" s="16">
        <v>4.366091911392319E-2</v>
      </c>
      <c r="D86" s="17">
        <f t="shared" si="0"/>
        <v>0.55175953392732502</v>
      </c>
      <c r="E86" s="17">
        <f t="shared" si="1"/>
        <v>-0.5946429545612758</v>
      </c>
    </row>
    <row r="87" spans="2:19" x14ac:dyDescent="0.35">
      <c r="B87" s="15">
        <v>41</v>
      </c>
      <c r="C87" s="16">
        <v>4.0684717909130821E-2</v>
      </c>
      <c r="D87" s="17">
        <f t="shared" si="0"/>
        <v>0.51414815462160379</v>
      </c>
      <c r="E87" s="17">
        <f t="shared" si="1"/>
        <v>-0.66524381649629449</v>
      </c>
    </row>
    <row r="89" spans="2:19" x14ac:dyDescent="0.35">
      <c r="B89" t="s">
        <v>13</v>
      </c>
      <c r="C89" s="17">
        <f>C80-C87</f>
        <v>3.8445621358688675E-2</v>
      </c>
      <c r="G89" t="s">
        <v>13</v>
      </c>
      <c r="H89" s="17">
        <f>H81-H85</f>
        <v>1.2278848223380628E-2</v>
      </c>
    </row>
    <row r="96" spans="2:19" x14ac:dyDescent="0.35">
      <c r="B96" s="58" t="s">
        <v>175</v>
      </c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6"/>
      <c r="O96" s="57"/>
      <c r="P96" s="57"/>
      <c r="Q96" s="55"/>
      <c r="R96" s="55"/>
      <c r="S96" s="56"/>
    </row>
    <row r="99" spans="2:16" x14ac:dyDescent="0.35">
      <c r="B99" t="s">
        <v>8</v>
      </c>
      <c r="C99" s="2"/>
      <c r="D99" s="2"/>
      <c r="E99" t="s">
        <v>9</v>
      </c>
      <c r="O99" s="20" t="s">
        <v>21</v>
      </c>
      <c r="P99" s="20" t="s">
        <v>22</v>
      </c>
    </row>
    <row r="100" spans="2:16" ht="15" thickBot="1" x14ac:dyDescent="0.4">
      <c r="B100" s="1" t="s">
        <v>0</v>
      </c>
      <c r="E100" s="7" t="s">
        <v>6</v>
      </c>
      <c r="N100" s="23" t="s">
        <v>15</v>
      </c>
    </row>
    <row r="101" spans="2:16" x14ac:dyDescent="0.35">
      <c r="B101" s="3" t="s">
        <v>10</v>
      </c>
      <c r="C101" s="7" t="s">
        <v>4</v>
      </c>
      <c r="E101" s="3" t="s">
        <v>10</v>
      </c>
      <c r="F101" s="7" t="s">
        <v>4</v>
      </c>
      <c r="N101" s="23" t="s">
        <v>16</v>
      </c>
    </row>
    <row r="102" spans="2:16" x14ac:dyDescent="0.35">
      <c r="B102" s="4">
        <v>0</v>
      </c>
      <c r="C102" s="10">
        <v>4.0959460000000003E-2</v>
      </c>
      <c r="E102" s="13">
        <v>0</v>
      </c>
      <c r="F102" s="10">
        <v>7.7191080000000006E-3</v>
      </c>
      <c r="N102" s="22" t="s">
        <v>17</v>
      </c>
      <c r="O102" s="19">
        <v>2.1819999999999999</v>
      </c>
      <c r="P102" s="19">
        <v>4.1449999999999996</v>
      </c>
    </row>
    <row r="103" spans="2:16" x14ac:dyDescent="0.35">
      <c r="B103" s="4">
        <v>1</v>
      </c>
      <c r="C103" s="10">
        <v>7.1781339999999999E-2</v>
      </c>
      <c r="E103" s="13">
        <v>2</v>
      </c>
      <c r="F103" s="10">
        <v>0.12510591999999998</v>
      </c>
      <c r="N103" s="22" t="s">
        <v>18</v>
      </c>
      <c r="O103" s="19">
        <v>14.1</v>
      </c>
      <c r="P103" s="19">
        <v>14.94</v>
      </c>
    </row>
    <row r="104" spans="2:16" x14ac:dyDescent="0.35">
      <c r="B104" s="4">
        <v>3</v>
      </c>
      <c r="C104" s="10">
        <v>0.16022377000000002</v>
      </c>
      <c r="E104" s="13">
        <v>4</v>
      </c>
      <c r="F104" s="10">
        <v>0.29037574999999999</v>
      </c>
      <c r="N104" s="22" t="s">
        <v>19</v>
      </c>
      <c r="O104" s="19">
        <v>2.5649999999999999</v>
      </c>
      <c r="P104" s="19">
        <v>2.2959999999999998</v>
      </c>
    </row>
    <row r="105" spans="2:16" x14ac:dyDescent="0.35">
      <c r="B105" s="4">
        <v>5</v>
      </c>
      <c r="C105" s="10">
        <v>0.23677840999999999</v>
      </c>
      <c r="E105" s="13">
        <v>6</v>
      </c>
      <c r="F105" s="10">
        <v>0.36052053000000001</v>
      </c>
      <c r="N105" s="22" t="s">
        <v>20</v>
      </c>
      <c r="O105" s="19">
        <v>0.92379999999999995</v>
      </c>
      <c r="P105" s="19">
        <v>0.98080000000000001</v>
      </c>
    </row>
    <row r="106" spans="2:16" x14ac:dyDescent="0.35">
      <c r="B106" s="4">
        <v>7</v>
      </c>
      <c r="C106" s="10">
        <v>0.27816974</v>
      </c>
      <c r="E106" s="13">
        <v>8</v>
      </c>
      <c r="F106" s="10">
        <v>0.40802622999999999</v>
      </c>
      <c r="N106" s="24" t="s">
        <v>23</v>
      </c>
      <c r="O106" s="25">
        <f>O102*SQRT(2*3.1416)*LN(O104)</f>
        <v>5.1520129715014731</v>
      </c>
      <c r="P106" s="25">
        <f>P102*SQRT(2*3.1416)*LN(P104)</f>
        <v>8.635829142794476</v>
      </c>
    </row>
    <row r="107" spans="2:16" x14ac:dyDescent="0.35">
      <c r="B107" s="4">
        <v>11</v>
      </c>
      <c r="C107" s="10">
        <v>0.16031469000000001</v>
      </c>
      <c r="E107" s="13">
        <v>21</v>
      </c>
      <c r="F107" s="10">
        <v>0.19379598000000001</v>
      </c>
    </row>
    <row r="108" spans="2:16" x14ac:dyDescent="0.35">
      <c r="B108" s="4">
        <v>22</v>
      </c>
      <c r="C108" s="10">
        <v>8.9556200000000002E-2</v>
      </c>
      <c r="E108" s="13">
        <v>24</v>
      </c>
      <c r="F108" s="10">
        <v>0.14449461</v>
      </c>
      <c r="N108" s="22"/>
    </row>
    <row r="109" spans="2:16" x14ac:dyDescent="0.35">
      <c r="B109" s="4">
        <v>24</v>
      </c>
      <c r="C109" s="10">
        <v>8.5623909999999998E-2</v>
      </c>
      <c r="E109" s="13">
        <v>27</v>
      </c>
      <c r="F109" s="10">
        <v>8.6305810000000011E-2</v>
      </c>
    </row>
    <row r="110" spans="2:16" x14ac:dyDescent="0.35">
      <c r="B110" s="4">
        <v>27</v>
      </c>
      <c r="C110" s="10">
        <v>6.3189399999999993E-2</v>
      </c>
      <c r="E110" s="13">
        <v>30</v>
      </c>
      <c r="F110" s="10">
        <v>9.7170750000000014E-2</v>
      </c>
    </row>
    <row r="111" spans="2:16" x14ac:dyDescent="0.35">
      <c r="B111" s="4">
        <v>29</v>
      </c>
      <c r="C111" s="10">
        <v>5.4892950000000003E-2</v>
      </c>
      <c r="E111" s="13">
        <v>32</v>
      </c>
      <c r="F111" s="10">
        <v>0.11915066000000001</v>
      </c>
    </row>
    <row r="112" spans="2:16" x14ac:dyDescent="0.35">
      <c r="B112" s="4">
        <v>31</v>
      </c>
      <c r="C112" s="10">
        <v>4.9233180000000001E-2</v>
      </c>
      <c r="E112" s="13">
        <v>46</v>
      </c>
      <c r="F112" s="10">
        <v>2.0263794999999998E-2</v>
      </c>
    </row>
    <row r="113" spans="2:19" x14ac:dyDescent="0.35">
      <c r="B113" s="4">
        <v>33</v>
      </c>
      <c r="C113" s="10">
        <v>4.7187480000000004E-2</v>
      </c>
      <c r="E113" s="13">
        <v>48</v>
      </c>
      <c r="F113" s="10">
        <v>1.7868053000000002E-2</v>
      </c>
    </row>
    <row r="114" spans="2:19" x14ac:dyDescent="0.35">
      <c r="B114" s="4">
        <v>35</v>
      </c>
      <c r="C114" s="10">
        <v>4.0800349999999999E-2</v>
      </c>
    </row>
    <row r="115" spans="2:19" ht="15" thickBot="1" x14ac:dyDescent="0.4">
      <c r="B115" s="12">
        <v>47</v>
      </c>
      <c r="C115" s="10">
        <v>7.8463960000000003E-3</v>
      </c>
    </row>
    <row r="121" spans="2:19" x14ac:dyDescent="0.35">
      <c r="B121" s="58" t="s">
        <v>179</v>
      </c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</row>
    <row r="122" spans="2:19" x14ac:dyDescent="0.35">
      <c r="B122" t="s">
        <v>8</v>
      </c>
      <c r="E122" t="s">
        <v>9</v>
      </c>
    </row>
    <row r="123" spans="2:19" ht="15" thickBot="1" x14ac:dyDescent="0.4">
      <c r="B123" s="1" t="s">
        <v>0</v>
      </c>
      <c r="E123" s="7" t="s">
        <v>6</v>
      </c>
    </row>
    <row r="124" spans="2:19" ht="16.5" x14ac:dyDescent="0.45">
      <c r="B124" s="3" t="s">
        <v>10</v>
      </c>
      <c r="C124" s="8" t="s">
        <v>5</v>
      </c>
      <c r="E124" s="5" t="s">
        <v>10</v>
      </c>
      <c r="F124" s="8" t="s">
        <v>5</v>
      </c>
    </row>
    <row r="125" spans="2:19" x14ac:dyDescent="0.35">
      <c r="B125" s="4">
        <v>0</v>
      </c>
      <c r="C125" s="18">
        <v>147.08000000000001</v>
      </c>
      <c r="E125" s="13">
        <v>0</v>
      </c>
      <c r="F125" s="18">
        <v>92.866</v>
      </c>
      <c r="O125" t="s">
        <v>38</v>
      </c>
    </row>
    <row r="126" spans="2:19" x14ac:dyDescent="0.35">
      <c r="B126" s="4">
        <v>1</v>
      </c>
      <c r="C126" s="18">
        <v>412.93</v>
      </c>
      <c r="E126" s="13">
        <v>2</v>
      </c>
      <c r="F126" s="18">
        <v>306.31900000000002</v>
      </c>
    </row>
    <row r="127" spans="2:19" x14ac:dyDescent="0.35">
      <c r="B127" s="4">
        <v>3</v>
      </c>
      <c r="C127" s="18">
        <v>536.66999999999996</v>
      </c>
      <c r="E127" s="13">
        <v>4</v>
      </c>
      <c r="F127" s="18">
        <v>481.34500000000003</v>
      </c>
      <c r="O127" s="32" t="s">
        <v>39</v>
      </c>
      <c r="P127" s="32">
        <v>105.6</v>
      </c>
    </row>
    <row r="128" spans="2:19" x14ac:dyDescent="0.35">
      <c r="B128" s="4">
        <v>5</v>
      </c>
      <c r="C128" s="18">
        <v>771.16300000000001</v>
      </c>
      <c r="E128" s="13">
        <v>6</v>
      </c>
      <c r="F128" s="18">
        <v>608.96799999999996</v>
      </c>
      <c r="O128" s="32" t="s">
        <v>40</v>
      </c>
      <c r="P128" s="32">
        <v>77.3</v>
      </c>
    </row>
    <row r="129" spans="2:6" x14ac:dyDescent="0.35">
      <c r="B129" s="4">
        <v>7</v>
      </c>
      <c r="C129" s="18">
        <v>1049.306</v>
      </c>
      <c r="E129" s="13">
        <v>8</v>
      </c>
      <c r="F129" s="18">
        <v>714.38499999999999</v>
      </c>
    </row>
    <row r="130" spans="2:6" x14ac:dyDescent="0.35">
      <c r="B130" s="4">
        <v>11</v>
      </c>
      <c r="C130" s="18">
        <v>1341.107</v>
      </c>
      <c r="E130" s="13">
        <v>21</v>
      </c>
      <c r="F130" s="18">
        <v>1109.4670000000001</v>
      </c>
    </row>
    <row r="131" spans="2:6" x14ac:dyDescent="0.35">
      <c r="B131" s="4">
        <v>22</v>
      </c>
      <c r="C131" s="18">
        <v>1636.307</v>
      </c>
      <c r="E131" s="13">
        <v>24</v>
      </c>
      <c r="F131" s="18">
        <v>1286.3019999999999</v>
      </c>
    </row>
    <row r="132" spans="2:6" x14ac:dyDescent="0.35">
      <c r="B132" s="4">
        <v>24</v>
      </c>
      <c r="C132" s="18">
        <v>1764.2139999999999</v>
      </c>
      <c r="E132" s="13">
        <v>27</v>
      </c>
      <c r="F132" s="18">
        <v>1289.598</v>
      </c>
    </row>
    <row r="133" spans="2:6" x14ac:dyDescent="0.35">
      <c r="B133" s="4">
        <v>27</v>
      </c>
      <c r="C133" s="18">
        <v>1878.6179999999999</v>
      </c>
      <c r="E133" s="13">
        <v>30</v>
      </c>
      <c r="F133" s="18">
        <v>1285.318</v>
      </c>
    </row>
    <row r="134" spans="2:6" x14ac:dyDescent="0.35">
      <c r="B134" s="4">
        <v>29</v>
      </c>
      <c r="C134" s="18">
        <v>1843.5160000000001</v>
      </c>
      <c r="E134" s="13">
        <v>32</v>
      </c>
      <c r="F134" s="18">
        <v>1300.7729999999999</v>
      </c>
    </row>
    <row r="135" spans="2:6" x14ac:dyDescent="0.35">
      <c r="B135" s="4">
        <v>31</v>
      </c>
      <c r="C135" s="18">
        <v>1877.74</v>
      </c>
      <c r="E135" s="13">
        <v>46</v>
      </c>
      <c r="F135" s="18">
        <v>1316.587</v>
      </c>
    </row>
    <row r="136" spans="2:6" x14ac:dyDescent="0.35">
      <c r="B136" s="4">
        <v>33</v>
      </c>
      <c r="C136" s="18">
        <v>1805.317</v>
      </c>
      <c r="E136" s="13">
        <v>48</v>
      </c>
      <c r="F136" s="18">
        <v>1284.55</v>
      </c>
    </row>
    <row r="137" spans="2:6" x14ac:dyDescent="0.35">
      <c r="B137" s="4">
        <v>35</v>
      </c>
      <c r="C137" s="18">
        <v>1780.327</v>
      </c>
    </row>
    <row r="138" spans="2:6" ht="15" thickBot="1" x14ac:dyDescent="0.4">
      <c r="B138" s="12">
        <v>47</v>
      </c>
      <c r="C138" s="18">
        <v>1278.9349999999999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10.Document" shapeId="1026" r:id="rId4">
          <objectPr defaultSize="0" autoPict="0" r:id="rId5">
            <anchor moveWithCells="1">
              <from>
                <xdr:col>7</xdr:col>
                <xdr:colOff>0</xdr:colOff>
                <xdr:row>98</xdr:row>
                <xdr:rowOff>0</xdr:rowOff>
              </from>
              <to>
                <xdr:col>12</xdr:col>
                <xdr:colOff>736600</xdr:colOff>
                <xdr:row>116</xdr:row>
                <xdr:rowOff>88900</xdr:rowOff>
              </to>
            </anchor>
          </objectPr>
        </oleObject>
      </mc:Choice>
      <mc:Fallback>
        <oleObject progId="Prism10.Document" shapeId="1026" r:id="rId4"/>
      </mc:Fallback>
    </mc:AlternateContent>
    <mc:AlternateContent xmlns:mc="http://schemas.openxmlformats.org/markup-compatibility/2006">
      <mc:Choice Requires="x14">
        <oleObject progId="Prism10.Document" shapeId="1027" r:id="rId6">
          <objectPr defaultSize="0" autoPict="0" r:id="rId7">
            <anchor moveWithCells="1">
              <from>
                <xdr:col>7</xdr:col>
                <xdr:colOff>165100</xdr:colOff>
                <xdr:row>53</xdr:row>
                <xdr:rowOff>171450</xdr:rowOff>
              </from>
              <to>
                <xdr:col>12</xdr:col>
                <xdr:colOff>812800</xdr:colOff>
                <xdr:row>71</xdr:row>
                <xdr:rowOff>127000</xdr:rowOff>
              </to>
            </anchor>
          </objectPr>
        </oleObject>
      </mc:Choice>
      <mc:Fallback>
        <oleObject progId="Prism10.Document" shapeId="1027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7655-E596-45A5-9C0C-C1969B13746A}">
  <dimension ref="B3:U120"/>
  <sheetViews>
    <sheetView zoomScale="80" zoomScaleNormal="80" workbookViewId="0">
      <selection activeCell="R47" sqref="R47:S51"/>
    </sheetView>
  </sheetViews>
  <sheetFormatPr baseColWidth="10" defaultRowHeight="14.5" x14ac:dyDescent="0.35"/>
  <cols>
    <col min="2" max="2" width="15.81640625" customWidth="1"/>
    <col min="6" max="6" width="14.1796875" customWidth="1"/>
    <col min="15" max="15" width="18.7265625" customWidth="1"/>
    <col min="17" max="17" width="13.26953125" customWidth="1"/>
  </cols>
  <sheetData>
    <row r="3" spans="2:19" x14ac:dyDescent="0.35">
      <c r="B3" t="s">
        <v>43</v>
      </c>
    </row>
    <row r="5" spans="2:19" x14ac:dyDescent="0.35">
      <c r="B5" s="58" t="s">
        <v>173</v>
      </c>
      <c r="C5" s="58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2:19" x14ac:dyDescent="0.35">
      <c r="B6" s="7" t="s">
        <v>41</v>
      </c>
    </row>
    <row r="7" spans="2:19" x14ac:dyDescent="0.35">
      <c r="B7" s="5" t="s">
        <v>10</v>
      </c>
      <c r="C7" s="6" t="s">
        <v>1</v>
      </c>
      <c r="D7" s="6" t="s">
        <v>2</v>
      </c>
      <c r="E7" s="6" t="s">
        <v>3</v>
      </c>
    </row>
    <row r="8" spans="2:19" x14ac:dyDescent="0.35">
      <c r="B8" s="13">
        <v>0</v>
      </c>
      <c r="C8" s="9">
        <v>9.021308576578253</v>
      </c>
      <c r="D8" s="9">
        <v>9.2009312353707848</v>
      </c>
      <c r="E8" s="9">
        <v>-0.17962265879253173</v>
      </c>
    </row>
    <row r="9" spans="2:19" x14ac:dyDescent="0.35">
      <c r="B9" s="13">
        <v>19</v>
      </c>
      <c r="C9" s="9">
        <v>6.9845563985086976</v>
      </c>
      <c r="D9" s="9">
        <v>2.5542924245258694</v>
      </c>
      <c r="E9" s="9">
        <v>4.4302639739828287</v>
      </c>
    </row>
    <row r="10" spans="2:19" x14ac:dyDescent="0.35">
      <c r="B10" s="13">
        <v>21</v>
      </c>
      <c r="C10" s="9">
        <v>5.4650750282831488</v>
      </c>
      <c r="D10" s="9">
        <v>1.5505845755797085</v>
      </c>
      <c r="E10" s="9">
        <v>3.9144904527034408</v>
      </c>
      <c r="P10" s="36" t="s">
        <v>45</v>
      </c>
      <c r="Q10" s="36" t="s">
        <v>46</v>
      </c>
    </row>
    <row r="11" spans="2:19" x14ac:dyDescent="0.35">
      <c r="B11" s="13">
        <v>23</v>
      </c>
      <c r="C11" s="9">
        <v>5.1727812068216519</v>
      </c>
      <c r="D11" s="9">
        <v>3.0827434006166219</v>
      </c>
      <c r="E11" s="9">
        <v>2.0900378062050295</v>
      </c>
      <c r="P11" t="s">
        <v>37</v>
      </c>
      <c r="Q11" t="s">
        <v>37</v>
      </c>
    </row>
    <row r="12" spans="2:19" x14ac:dyDescent="0.35">
      <c r="B12" s="13">
        <v>24.5</v>
      </c>
      <c r="C12" s="9">
        <v>4.0744565918120212</v>
      </c>
      <c r="D12" s="9">
        <v>0.4257024281781191</v>
      </c>
      <c r="E12" s="9">
        <v>3.6487541636339018</v>
      </c>
      <c r="O12" s="32" t="s">
        <v>35</v>
      </c>
      <c r="P12" s="32">
        <v>0.33200000000000002</v>
      </c>
      <c r="Q12" s="32">
        <v>0.23899999999999999</v>
      </c>
    </row>
    <row r="13" spans="2:19" x14ac:dyDescent="0.35">
      <c r="B13" s="13">
        <v>26</v>
      </c>
      <c r="C13" s="9">
        <v>2.6171376033767992</v>
      </c>
      <c r="D13" s="9">
        <v>0.40333568890424926</v>
      </c>
      <c r="E13" s="9">
        <v>2.2138019144725498</v>
      </c>
      <c r="O13" s="32" t="s">
        <v>36</v>
      </c>
      <c r="P13" s="32">
        <v>0.2281</v>
      </c>
      <c r="Q13" s="32">
        <v>0.1706</v>
      </c>
    </row>
    <row r="14" spans="2:19" x14ac:dyDescent="0.35">
      <c r="B14" s="13">
        <v>40</v>
      </c>
      <c r="C14" s="9">
        <v>0.26771741589070003</v>
      </c>
      <c r="D14" s="9">
        <v>0.63596015332257683</v>
      </c>
      <c r="E14" s="9">
        <v>-0.3682427374318768</v>
      </c>
    </row>
    <row r="15" spans="2:19" x14ac:dyDescent="0.35">
      <c r="B15" s="13">
        <v>44</v>
      </c>
      <c r="C15" s="9">
        <v>-0.24440896057854083</v>
      </c>
      <c r="D15" s="9">
        <v>0</v>
      </c>
      <c r="E15" s="9">
        <v>-0.24440896057854083</v>
      </c>
    </row>
    <row r="23" spans="2:5" x14ac:dyDescent="0.35">
      <c r="B23" s="7" t="s">
        <v>42</v>
      </c>
    </row>
    <row r="24" spans="2:5" x14ac:dyDescent="0.35">
      <c r="B24" s="5" t="s">
        <v>10</v>
      </c>
      <c r="C24" s="6" t="s">
        <v>1</v>
      </c>
      <c r="D24" s="6" t="s">
        <v>2</v>
      </c>
      <c r="E24" s="6" t="s">
        <v>3</v>
      </c>
    </row>
    <row r="25" spans="2:5" x14ac:dyDescent="0.35">
      <c r="B25" s="13">
        <v>0</v>
      </c>
      <c r="C25" s="9">
        <v>6.846960914228478</v>
      </c>
      <c r="D25" s="9">
        <v>6.846960914228478</v>
      </c>
      <c r="E25" s="9">
        <v>0</v>
      </c>
    </row>
    <row r="26" spans="2:5" x14ac:dyDescent="0.35">
      <c r="B26" s="13">
        <v>2</v>
      </c>
      <c r="C26" s="9">
        <v>7.3204901607363846</v>
      </c>
      <c r="D26" s="9">
        <v>6.1764488363108185</v>
      </c>
      <c r="E26" s="9">
        <v>1.1440413244255661</v>
      </c>
    </row>
    <row r="27" spans="2:5" x14ac:dyDescent="0.35">
      <c r="B27" s="13">
        <v>4</v>
      </c>
      <c r="C27" s="9">
        <v>6.8785294624870907</v>
      </c>
      <c r="D27" s="9">
        <v>5.3077295697129685</v>
      </c>
      <c r="E27" s="9">
        <v>1.570799892774122</v>
      </c>
    </row>
    <row r="28" spans="2:5" x14ac:dyDescent="0.35">
      <c r="B28" s="13">
        <v>7</v>
      </c>
      <c r="C28" s="9">
        <v>6.9718627395349397</v>
      </c>
      <c r="D28" s="9">
        <v>5.0407798594046316</v>
      </c>
      <c r="E28" s="9">
        <v>1.9310828801303079</v>
      </c>
    </row>
    <row r="29" spans="2:5" x14ac:dyDescent="0.35">
      <c r="B29" s="13">
        <v>17</v>
      </c>
      <c r="C29" s="9">
        <v>4.4532353998165508</v>
      </c>
      <c r="D29" s="9">
        <v>0.9365802923644212</v>
      </c>
      <c r="E29" s="9">
        <v>3.5166551074521299</v>
      </c>
    </row>
    <row r="30" spans="2:5" x14ac:dyDescent="0.35">
      <c r="B30" s="13">
        <v>19</v>
      </c>
      <c r="C30" s="9">
        <v>5.0358821975016133</v>
      </c>
      <c r="D30" s="9">
        <v>1.6053993727452538</v>
      </c>
      <c r="E30" s="9">
        <v>3.4304828247563597</v>
      </c>
    </row>
    <row r="31" spans="2:5" x14ac:dyDescent="0.35">
      <c r="B31" s="13">
        <v>22</v>
      </c>
      <c r="C31" s="9">
        <v>5.1422548086970474</v>
      </c>
      <c r="D31" s="9">
        <v>1.9464892851943021</v>
      </c>
      <c r="E31" s="9">
        <v>3.1957655235027449</v>
      </c>
    </row>
    <row r="32" spans="2:5" x14ac:dyDescent="0.35">
      <c r="B32" s="13">
        <v>24</v>
      </c>
      <c r="C32" s="9">
        <v>3.3181372691369528</v>
      </c>
      <c r="D32" s="9">
        <v>1.3419165499359635</v>
      </c>
      <c r="E32" s="9">
        <v>1.9762207192009895</v>
      </c>
    </row>
    <row r="33" spans="2:19" x14ac:dyDescent="0.35">
      <c r="B33" s="13">
        <v>26</v>
      </c>
      <c r="C33" s="9">
        <v>2.9269608239099085</v>
      </c>
      <c r="D33" s="9">
        <v>0.34425045560220247</v>
      </c>
      <c r="E33" s="9">
        <v>2.5827103683077057</v>
      </c>
    </row>
    <row r="34" spans="2:19" x14ac:dyDescent="0.35">
      <c r="B34" s="13">
        <v>28</v>
      </c>
      <c r="C34" s="9">
        <v>2.3778233034571064</v>
      </c>
      <c r="D34" s="9">
        <v>0.16349248178505693</v>
      </c>
      <c r="E34" s="9">
        <v>2.2143308216720494</v>
      </c>
    </row>
    <row r="35" spans="2:19" x14ac:dyDescent="0.35">
      <c r="B35" s="13">
        <v>31</v>
      </c>
      <c r="C35" s="9">
        <v>2.0452240717029451</v>
      </c>
      <c r="D35" s="9">
        <v>0.37486885103556017</v>
      </c>
      <c r="E35" s="9">
        <v>1.6703552206673851</v>
      </c>
    </row>
    <row r="36" spans="2:19" x14ac:dyDescent="0.35">
      <c r="B36" s="13">
        <v>43</v>
      </c>
      <c r="C36" s="9">
        <v>0.18632522407170304</v>
      </c>
      <c r="D36" s="9">
        <v>7.7017724968724818E-2</v>
      </c>
      <c r="E36" s="9">
        <v>0.10930749910297821</v>
      </c>
    </row>
    <row r="37" spans="2:19" x14ac:dyDescent="0.35">
      <c r="B37" s="13">
        <v>45</v>
      </c>
      <c r="C37" s="9">
        <v>0.35306017925736261</v>
      </c>
      <c r="D37" s="9">
        <v>7.6375572152949073E-2</v>
      </c>
      <c r="E37" s="9">
        <v>0.2766846071044135</v>
      </c>
    </row>
    <row r="38" spans="2:19" x14ac:dyDescent="0.35">
      <c r="B38" s="13">
        <v>47</v>
      </c>
      <c r="C38" s="9">
        <v>0.55526629313444498</v>
      </c>
      <c r="D38" s="9">
        <v>0.40273253649584512</v>
      </c>
      <c r="E38" s="9">
        <v>0.15253375663859986</v>
      </c>
    </row>
    <row r="42" spans="2:19" x14ac:dyDescent="0.35">
      <c r="B42" s="58" t="s">
        <v>174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3" spans="2:19" x14ac:dyDescent="0.35">
      <c r="B43" s="7" t="s">
        <v>41</v>
      </c>
      <c r="E43" s="7" t="s">
        <v>42</v>
      </c>
      <c r="N43" s="22"/>
      <c r="O43" s="37"/>
      <c r="P43" s="37"/>
    </row>
    <row r="44" spans="2:19" x14ac:dyDescent="0.35">
      <c r="B44" s="5" t="s">
        <v>10</v>
      </c>
      <c r="C44" s="6" t="s">
        <v>3</v>
      </c>
      <c r="E44" s="5" t="s">
        <v>10</v>
      </c>
      <c r="F44" s="6" t="s">
        <v>3</v>
      </c>
      <c r="R44" s="36" t="s">
        <v>45</v>
      </c>
      <c r="S44" s="36" t="s">
        <v>46</v>
      </c>
    </row>
    <row r="45" spans="2:19" x14ac:dyDescent="0.35">
      <c r="B45" s="13">
        <v>0</v>
      </c>
      <c r="C45" s="9">
        <v>-0.17962265879253173</v>
      </c>
      <c r="E45" s="13">
        <v>0</v>
      </c>
      <c r="F45" s="9">
        <v>0</v>
      </c>
      <c r="Q45" s="21" t="s">
        <v>26</v>
      </c>
    </row>
    <row r="46" spans="2:19" x14ac:dyDescent="0.35">
      <c r="B46" s="13">
        <v>19</v>
      </c>
      <c r="C46" s="9">
        <v>4.4302639739828287</v>
      </c>
      <c r="E46" s="13">
        <v>2</v>
      </c>
      <c r="F46" s="9">
        <v>1.1440413244255661</v>
      </c>
      <c r="Q46" s="21" t="s">
        <v>16</v>
      </c>
    </row>
    <row r="47" spans="2:19" ht="16" x14ac:dyDescent="0.4">
      <c r="B47" s="13">
        <v>21</v>
      </c>
      <c r="C47" s="9">
        <v>3.9144904527034408</v>
      </c>
      <c r="E47" s="13">
        <v>4</v>
      </c>
      <c r="F47" s="9">
        <v>1.570799892774122</v>
      </c>
      <c r="Q47" s="27" t="s">
        <v>27</v>
      </c>
      <c r="R47" s="37">
        <v>4.2080000000000002</v>
      </c>
      <c r="S47" s="37">
        <v>3.367</v>
      </c>
    </row>
    <row r="48" spans="2:19" ht="16" x14ac:dyDescent="0.4">
      <c r="B48" s="13">
        <v>23</v>
      </c>
      <c r="C48" s="9">
        <v>2.0900378062050295</v>
      </c>
      <c r="E48" s="13">
        <v>7</v>
      </c>
      <c r="F48" s="9">
        <v>1.9310828801303079</v>
      </c>
      <c r="Q48" s="27" t="s">
        <v>28</v>
      </c>
      <c r="R48" s="37">
        <v>18.11</v>
      </c>
      <c r="S48" s="37">
        <v>17.829999999999998</v>
      </c>
    </row>
    <row r="49" spans="2:21" ht="16" x14ac:dyDescent="0.4">
      <c r="B49" s="13">
        <v>24.5</v>
      </c>
      <c r="C49" s="9">
        <v>3.6487541636339018</v>
      </c>
      <c r="E49" s="13">
        <v>17</v>
      </c>
      <c r="F49" s="9">
        <v>3.5166551074521299</v>
      </c>
      <c r="Q49" s="27" t="s">
        <v>29</v>
      </c>
      <c r="R49" s="37">
        <v>6.8609999999999998</v>
      </c>
      <c r="S49" s="37">
        <v>10.11</v>
      </c>
    </row>
    <row r="50" spans="2:21" ht="16" x14ac:dyDescent="0.4">
      <c r="B50" s="13">
        <v>26</v>
      </c>
      <c r="C50" s="9">
        <v>2.2138019144725498</v>
      </c>
      <c r="E50" s="13">
        <v>19</v>
      </c>
      <c r="F50" s="9">
        <v>3.4304828247563597</v>
      </c>
      <c r="Q50" s="31" t="s">
        <v>30</v>
      </c>
      <c r="R50" s="25">
        <f>R49*R47/0.3989</f>
        <v>72.376756079217856</v>
      </c>
      <c r="S50" s="25">
        <f>S49*S47/0.3989</f>
        <v>85.335597894209073</v>
      </c>
    </row>
    <row r="51" spans="2:21" ht="16" x14ac:dyDescent="0.4">
      <c r="B51" s="13">
        <v>40</v>
      </c>
      <c r="C51" s="9">
        <v>-0.3682427374318768</v>
      </c>
      <c r="E51" s="13">
        <v>22</v>
      </c>
      <c r="F51" s="9">
        <v>3.1957655235027449</v>
      </c>
      <c r="P51" s="28" t="s">
        <v>34</v>
      </c>
      <c r="Q51" s="27" t="s">
        <v>31</v>
      </c>
      <c r="R51">
        <f>R48*2</f>
        <v>36.22</v>
      </c>
      <c r="S51">
        <f>S48*2</f>
        <v>35.659999999999997</v>
      </c>
    </row>
    <row r="52" spans="2:21" ht="16" x14ac:dyDescent="0.4">
      <c r="B52" s="13">
        <v>44</v>
      </c>
      <c r="C52" s="9">
        <v>-0.24440896057854083</v>
      </c>
      <c r="E52" s="13">
        <v>24</v>
      </c>
      <c r="F52" s="9">
        <v>1.9762207192009895</v>
      </c>
      <c r="Q52" s="27"/>
    </row>
    <row r="53" spans="2:21" x14ac:dyDescent="0.35">
      <c r="E53" s="13">
        <v>26</v>
      </c>
      <c r="F53" s="9">
        <v>2.5827103683077057</v>
      </c>
      <c r="N53" s="22"/>
      <c r="O53" s="37"/>
      <c r="P53" s="37"/>
    </row>
    <row r="54" spans="2:21" x14ac:dyDescent="0.35">
      <c r="E54" s="13">
        <v>28</v>
      </c>
      <c r="F54" s="9">
        <v>2.2143308216720494</v>
      </c>
      <c r="N54" s="22"/>
      <c r="O54" s="37"/>
      <c r="P54" s="37"/>
    </row>
    <row r="55" spans="2:21" x14ac:dyDescent="0.35">
      <c r="E55" s="13">
        <v>31</v>
      </c>
      <c r="F55" s="9">
        <v>1.6703552206673851</v>
      </c>
      <c r="N55" s="22"/>
      <c r="O55" s="37"/>
      <c r="P55" s="37"/>
    </row>
    <row r="56" spans="2:21" x14ac:dyDescent="0.35">
      <c r="E56" s="13">
        <v>43</v>
      </c>
      <c r="F56" s="9">
        <v>0.10930749910297821</v>
      </c>
      <c r="N56" s="22"/>
      <c r="O56" s="37"/>
      <c r="P56" s="37"/>
    </row>
    <row r="57" spans="2:21" x14ac:dyDescent="0.35">
      <c r="E57" s="13">
        <v>45</v>
      </c>
      <c r="F57" s="9">
        <v>0.2766846071044135</v>
      </c>
      <c r="N57" s="22"/>
      <c r="O57" s="37"/>
      <c r="P57" s="37"/>
    </row>
    <row r="58" spans="2:21" x14ac:dyDescent="0.35">
      <c r="E58" s="13">
        <v>47</v>
      </c>
      <c r="F58" s="9">
        <v>0.15253375663859986</v>
      </c>
      <c r="N58" s="22"/>
      <c r="O58" s="37"/>
      <c r="P58" s="37"/>
      <c r="S58" s="22"/>
      <c r="T58" s="37"/>
      <c r="U58" s="37"/>
    </row>
    <row r="59" spans="2:21" x14ac:dyDescent="0.35">
      <c r="N59" s="22"/>
      <c r="O59" s="37"/>
      <c r="P59" s="37"/>
      <c r="S59" s="22"/>
      <c r="T59" s="37"/>
      <c r="U59" s="37"/>
    </row>
    <row r="60" spans="2:21" x14ac:dyDescent="0.35">
      <c r="N60" s="22"/>
      <c r="O60" s="37"/>
      <c r="P60" s="37"/>
      <c r="S60" s="22"/>
      <c r="T60" s="37"/>
      <c r="U60" s="37"/>
    </row>
    <row r="61" spans="2:21" x14ac:dyDescent="0.35">
      <c r="B61" s="58" t="s">
        <v>175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6"/>
      <c r="O61" s="57"/>
      <c r="P61" s="57"/>
      <c r="Q61" s="55"/>
      <c r="R61" s="55"/>
      <c r="S61" s="56"/>
      <c r="T61" s="37"/>
      <c r="U61" s="37"/>
    </row>
    <row r="62" spans="2:21" ht="16" x14ac:dyDescent="0.4">
      <c r="B62" s="7" t="s">
        <v>41</v>
      </c>
      <c r="E62" s="7" t="s">
        <v>42</v>
      </c>
      <c r="I62" s="26"/>
      <c r="N62" s="22"/>
      <c r="O62" s="37"/>
      <c r="P62" s="37"/>
      <c r="S62" s="22"/>
      <c r="T62" s="37"/>
      <c r="U62" s="37"/>
    </row>
    <row r="63" spans="2:21" ht="16" x14ac:dyDescent="0.4">
      <c r="B63" s="5" t="s">
        <v>10</v>
      </c>
      <c r="C63" t="s">
        <v>4</v>
      </c>
      <c r="E63" s="5" t="s">
        <v>10</v>
      </c>
      <c r="F63" t="s">
        <v>4</v>
      </c>
      <c r="I63" s="26"/>
      <c r="N63" s="23" t="s">
        <v>15</v>
      </c>
      <c r="S63" s="22"/>
      <c r="T63" s="37"/>
      <c r="U63" s="37"/>
    </row>
    <row r="64" spans="2:21" ht="16" x14ac:dyDescent="0.4">
      <c r="B64">
        <v>0</v>
      </c>
      <c r="C64" s="10">
        <v>5.6729533999999998E-3</v>
      </c>
      <c r="E64">
        <v>0</v>
      </c>
      <c r="F64" s="10">
        <v>4.2073229999999998E-3</v>
      </c>
      <c r="I64" s="26"/>
      <c r="N64" s="23" t="s">
        <v>16</v>
      </c>
      <c r="O64" s="36" t="s">
        <v>45</v>
      </c>
      <c r="P64" s="36" t="s">
        <v>46</v>
      </c>
      <c r="S64" s="22"/>
      <c r="T64" s="37"/>
      <c r="U64" s="37"/>
    </row>
    <row r="65" spans="2:21" ht="16" x14ac:dyDescent="0.4">
      <c r="B65">
        <v>2</v>
      </c>
      <c r="C65" s="10">
        <v>0.11865059999999999</v>
      </c>
      <c r="E65">
        <v>3</v>
      </c>
      <c r="F65" s="10">
        <v>3.1412860000000001E-2</v>
      </c>
      <c r="I65" s="26"/>
      <c r="N65" s="22" t="s">
        <v>17</v>
      </c>
      <c r="O65" s="37">
        <v>0.91349999999999998</v>
      </c>
      <c r="P65" s="37">
        <v>0.80230000000000001</v>
      </c>
      <c r="S65" s="22"/>
      <c r="T65" s="37"/>
      <c r="U65" s="37"/>
    </row>
    <row r="66" spans="2:21" x14ac:dyDescent="0.35">
      <c r="B66">
        <v>7</v>
      </c>
      <c r="C66" s="10">
        <v>0.11567297000000001</v>
      </c>
      <c r="E66">
        <v>5</v>
      </c>
      <c r="F66" s="10">
        <v>7.6122770000000006E-2</v>
      </c>
      <c r="N66" s="22" t="s">
        <v>18</v>
      </c>
      <c r="O66" s="37">
        <v>10.36</v>
      </c>
      <c r="P66" s="37">
        <v>12.6</v>
      </c>
      <c r="S66" s="22"/>
      <c r="T66" s="37"/>
      <c r="U66" s="37"/>
    </row>
    <row r="67" spans="2:21" ht="16" x14ac:dyDescent="0.4">
      <c r="B67">
        <v>17</v>
      </c>
      <c r="C67" s="10">
        <v>5.8593394E-2</v>
      </c>
      <c r="E67">
        <v>7</v>
      </c>
      <c r="F67" s="10">
        <v>7.9441350000000008E-2</v>
      </c>
      <c r="I67" s="27"/>
      <c r="N67" s="22" t="s">
        <v>19</v>
      </c>
      <c r="O67" s="37">
        <v>2.7130000000000001</v>
      </c>
      <c r="P67" s="37">
        <v>2.0449999999999999</v>
      </c>
      <c r="S67" s="22"/>
      <c r="T67" s="37"/>
      <c r="U67" s="37"/>
    </row>
    <row r="68" spans="2:21" x14ac:dyDescent="0.35">
      <c r="B68">
        <v>19</v>
      </c>
      <c r="C68" s="10">
        <v>5.1551639999999996E-2</v>
      </c>
      <c r="E68">
        <v>8.5</v>
      </c>
      <c r="F68" s="10">
        <v>7.9736840000000003E-2</v>
      </c>
      <c r="N68" s="22" t="s">
        <v>20</v>
      </c>
      <c r="O68" s="37">
        <v>0.97330000000000005</v>
      </c>
      <c r="P68" s="37">
        <v>0.98899999999999999</v>
      </c>
      <c r="S68" s="22"/>
      <c r="T68" s="37"/>
      <c r="U68" s="37"/>
    </row>
    <row r="69" spans="2:21" x14ac:dyDescent="0.35">
      <c r="B69">
        <v>26</v>
      </c>
      <c r="C69" s="10">
        <v>1.6015557999999999E-2</v>
      </c>
      <c r="E69">
        <v>21</v>
      </c>
      <c r="F69" s="10">
        <v>2.8230660000000001E-2</v>
      </c>
      <c r="N69" s="24" t="s">
        <v>23</v>
      </c>
      <c r="O69" s="25">
        <f>O65*SQRT(2*3.1416)*LN(O67)</f>
        <v>2.2853540074732557</v>
      </c>
      <c r="P69" s="25">
        <f>P65*SQRT(2*3.1416)*LN(P67)</f>
        <v>1.4387151871244364</v>
      </c>
      <c r="S69" s="22"/>
      <c r="T69" s="37"/>
      <c r="U69" s="37"/>
    </row>
    <row r="70" spans="2:21" x14ac:dyDescent="0.35">
      <c r="B70">
        <v>28</v>
      </c>
      <c r="C70" s="10">
        <v>1.1069509999999999E-2</v>
      </c>
      <c r="E70">
        <v>24</v>
      </c>
      <c r="F70" s="10">
        <v>2.2980029999999999E-2</v>
      </c>
      <c r="S70" s="22"/>
      <c r="T70" s="37"/>
      <c r="U70" s="37"/>
    </row>
    <row r="71" spans="2:21" x14ac:dyDescent="0.35">
      <c r="B71">
        <v>31</v>
      </c>
      <c r="C71" s="10">
        <v>9.1001828000000003E-3</v>
      </c>
      <c r="E71">
        <v>27</v>
      </c>
      <c r="F71" s="10">
        <v>1.8647692E-2</v>
      </c>
      <c r="N71" s="22"/>
      <c r="S71" s="22"/>
      <c r="T71" s="37"/>
      <c r="U71" s="37"/>
    </row>
    <row r="72" spans="2:21" x14ac:dyDescent="0.35">
      <c r="B72">
        <v>43</v>
      </c>
      <c r="C72" s="10">
        <v>4.6473757999999999E-3</v>
      </c>
      <c r="E72">
        <v>29</v>
      </c>
      <c r="F72" s="10">
        <v>1.5333658E-2</v>
      </c>
      <c r="S72" s="22"/>
      <c r="T72" s="37"/>
      <c r="U72" s="37"/>
    </row>
    <row r="73" spans="2:21" x14ac:dyDescent="0.35">
      <c r="B73">
        <v>45</v>
      </c>
      <c r="C73" s="10">
        <v>2.7910167000000001E-3</v>
      </c>
      <c r="E73">
        <v>45.5</v>
      </c>
      <c r="F73" s="10">
        <v>3.61407E-3</v>
      </c>
      <c r="S73" s="22"/>
      <c r="T73" s="37"/>
      <c r="U73" s="37"/>
    </row>
    <row r="74" spans="2:21" x14ac:dyDescent="0.35">
      <c r="B74">
        <v>47</v>
      </c>
      <c r="C74" s="10">
        <v>3.0374098999999999E-3</v>
      </c>
      <c r="S74" s="22"/>
      <c r="T74" s="37"/>
      <c r="U74" s="37"/>
    </row>
    <row r="75" spans="2:21" x14ac:dyDescent="0.35">
      <c r="S75" s="22"/>
      <c r="T75" s="37"/>
      <c r="U75" s="37"/>
    </row>
    <row r="76" spans="2:21" x14ac:dyDescent="0.35">
      <c r="S76" s="22"/>
      <c r="T76" s="37"/>
      <c r="U76" s="37"/>
    </row>
    <row r="77" spans="2:21" x14ac:dyDescent="0.35">
      <c r="S77" s="22"/>
      <c r="T77" s="37"/>
      <c r="U77" s="37"/>
    </row>
    <row r="78" spans="2:21" x14ac:dyDescent="0.35">
      <c r="S78" s="22"/>
      <c r="T78" s="37"/>
      <c r="U78" s="37"/>
    </row>
    <row r="79" spans="2:21" x14ac:dyDescent="0.35">
      <c r="S79" s="22"/>
      <c r="T79" s="37"/>
      <c r="U79" s="37"/>
    </row>
    <row r="80" spans="2:21" x14ac:dyDescent="0.35">
      <c r="S80" s="22"/>
      <c r="T80" s="37"/>
      <c r="U80" s="37"/>
    </row>
    <row r="81" spans="2:21" x14ac:dyDescent="0.35">
      <c r="S81" s="22"/>
      <c r="T81" s="37"/>
      <c r="U81" s="37"/>
    </row>
    <row r="82" spans="2:21" x14ac:dyDescent="0.35">
      <c r="S82" s="22"/>
      <c r="T82" s="37"/>
      <c r="U82" s="37"/>
    </row>
    <row r="83" spans="2:21" x14ac:dyDescent="0.35">
      <c r="B83" s="58" t="s">
        <v>176</v>
      </c>
      <c r="C83" s="58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37"/>
      <c r="U83" s="37"/>
    </row>
    <row r="85" spans="2:21" x14ac:dyDescent="0.35">
      <c r="B85" s="7" t="s">
        <v>41</v>
      </c>
      <c r="F85" s="7" t="s">
        <v>42</v>
      </c>
    </row>
    <row r="86" spans="2:21" x14ac:dyDescent="0.35">
      <c r="B86" s="5" t="s">
        <v>10</v>
      </c>
      <c r="C86" s="35" t="s">
        <v>44</v>
      </c>
      <c r="D86" t="s">
        <v>12</v>
      </c>
      <c r="F86" s="5" t="s">
        <v>10</v>
      </c>
      <c r="G86" s="35" t="s">
        <v>44</v>
      </c>
      <c r="H86" t="s">
        <v>12</v>
      </c>
      <c r="Q86" t="s">
        <v>177</v>
      </c>
      <c r="S86" s="22"/>
    </row>
    <row r="87" spans="2:21" x14ac:dyDescent="0.35">
      <c r="B87" s="15">
        <v>0</v>
      </c>
      <c r="C87" s="16">
        <v>0.15205657024680827</v>
      </c>
      <c r="D87" s="10">
        <f>LN(C87/$C$87)</f>
        <v>0</v>
      </c>
      <c r="F87" s="33">
        <v>0</v>
      </c>
      <c r="G87" s="16">
        <v>0.14917635190436035</v>
      </c>
      <c r="H87" s="10">
        <f>LN(G87/$G$87)</f>
        <v>0</v>
      </c>
      <c r="Q87" t="s">
        <v>25</v>
      </c>
    </row>
    <row r="88" spans="2:21" x14ac:dyDescent="0.35">
      <c r="B88" s="15">
        <v>4</v>
      </c>
      <c r="C88" s="16">
        <v>0.14594440514905285</v>
      </c>
      <c r="D88" s="10">
        <f t="shared" ref="D88:D91" si="0">LN(C88/$C$87)</f>
        <v>-4.1026861743207563E-2</v>
      </c>
      <c r="F88" s="33">
        <v>8.5</v>
      </c>
      <c r="G88" s="16">
        <v>0.14954532858909997</v>
      </c>
      <c r="H88" s="10">
        <f t="shared" ref="H88:H91" si="1">LN(G88/$G$87)</f>
        <v>2.4703722326244689E-3</v>
      </c>
      <c r="Q88" t="s">
        <v>24</v>
      </c>
      <c r="R88" s="36" t="s">
        <v>45</v>
      </c>
      <c r="S88" s="36" t="s">
        <v>46</v>
      </c>
    </row>
    <row r="89" spans="2:21" x14ac:dyDescent="0.35">
      <c r="B89" s="15">
        <v>7</v>
      </c>
      <c r="C89" s="16">
        <v>0.14610482177032</v>
      </c>
      <c r="D89" s="10">
        <f t="shared" si="0"/>
        <v>-3.9928302852350259E-2</v>
      </c>
      <c r="F89" s="33">
        <v>21</v>
      </c>
      <c r="G89" s="16">
        <v>0.12943165835421774</v>
      </c>
      <c r="H89" s="10">
        <f t="shared" si="1"/>
        <v>-0.1419761687846349</v>
      </c>
      <c r="Q89" t="s">
        <v>178</v>
      </c>
      <c r="R89">
        <v>-5.8999999999999999E-3</v>
      </c>
      <c r="S89">
        <v>-5.7999999999999996E-3</v>
      </c>
    </row>
    <row r="90" spans="2:21" x14ac:dyDescent="0.35">
      <c r="B90" s="15">
        <v>17</v>
      </c>
      <c r="C90" s="16">
        <v>0.13240694520842636</v>
      </c>
      <c r="D90" s="10">
        <f t="shared" si="0"/>
        <v>-0.13837252589945162</v>
      </c>
      <c r="F90" s="33">
        <v>29</v>
      </c>
      <c r="G90" s="16">
        <v>0.12326112769588715</v>
      </c>
      <c r="H90" s="10">
        <f t="shared" si="1"/>
        <v>-0.19082408149447463</v>
      </c>
    </row>
    <row r="91" spans="2:21" x14ac:dyDescent="0.35">
      <c r="B91" s="15">
        <v>22</v>
      </c>
      <c r="C91" s="16">
        <v>0.12782969576578185</v>
      </c>
      <c r="D91" s="10">
        <f t="shared" si="0"/>
        <v>-0.1735537480972312</v>
      </c>
      <c r="F91" s="33">
        <v>45.5</v>
      </c>
      <c r="G91" s="16">
        <v>0.11826724685600461</v>
      </c>
      <c r="H91" s="10">
        <f t="shared" si="1"/>
        <v>-0.23218230837919851</v>
      </c>
    </row>
    <row r="92" spans="2:21" x14ac:dyDescent="0.35">
      <c r="B92" s="15">
        <v>26</v>
      </c>
      <c r="C92" s="16">
        <v>0.12849079825519738</v>
      </c>
      <c r="D92" s="10">
        <f>LN(C92/$C$87)</f>
        <v>-0.16839533142131041</v>
      </c>
    </row>
    <row r="93" spans="2:21" x14ac:dyDescent="0.35">
      <c r="B93" s="15">
        <v>31</v>
      </c>
      <c r="C93" s="16">
        <v>0.12286836224275718</v>
      </c>
      <c r="D93" s="10">
        <f>LN(C93/$C$87)</f>
        <v>-0.21313906768022334</v>
      </c>
    </row>
    <row r="94" spans="2:21" x14ac:dyDescent="0.35">
      <c r="B94" s="33">
        <v>43</v>
      </c>
      <c r="C94" s="16">
        <v>0.11966486070555127</v>
      </c>
      <c r="D94" s="10">
        <f>LN(C94/$C$87)</f>
        <v>-0.23955761617434959</v>
      </c>
    </row>
    <row r="95" spans="2:21" x14ac:dyDescent="0.35">
      <c r="B95" s="33">
        <v>47</v>
      </c>
      <c r="C95" s="16">
        <v>0.11963573083086952</v>
      </c>
      <c r="D95" s="9"/>
    </row>
    <row r="96" spans="2:21" x14ac:dyDescent="0.35">
      <c r="B96" t="s">
        <v>13</v>
      </c>
      <c r="C96" s="17">
        <f>C87-C95</f>
        <v>3.2420839415938749E-2</v>
      </c>
      <c r="F96" t="s">
        <v>13</v>
      </c>
      <c r="G96" s="17">
        <f>G87-G91</f>
        <v>3.0909105048355742E-2</v>
      </c>
    </row>
    <row r="106" spans="2:19" x14ac:dyDescent="0.35">
      <c r="B106" s="58" t="s">
        <v>179</v>
      </c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</row>
    <row r="109" spans="2:19" ht="16.5" x14ac:dyDescent="0.45">
      <c r="B109" s="5" t="s">
        <v>10</v>
      </c>
      <c r="C109" s="8" t="s">
        <v>5</v>
      </c>
      <c r="E109" s="5" t="s">
        <v>10</v>
      </c>
      <c r="F109" s="8" t="s">
        <v>5</v>
      </c>
      <c r="O109" t="s">
        <v>38</v>
      </c>
    </row>
    <row r="110" spans="2:19" x14ac:dyDescent="0.35">
      <c r="B110" s="33">
        <v>0</v>
      </c>
      <c r="C110" s="11">
        <v>158.63</v>
      </c>
      <c r="E110" s="33">
        <v>0</v>
      </c>
      <c r="F110" s="11">
        <v>87.623000000000005</v>
      </c>
    </row>
    <row r="111" spans="2:19" x14ac:dyDescent="0.35">
      <c r="B111" s="33">
        <v>2</v>
      </c>
      <c r="C111" s="11">
        <v>541.29999999999995</v>
      </c>
      <c r="E111" s="33">
        <v>3</v>
      </c>
      <c r="F111" s="11">
        <v>261.75099999999998</v>
      </c>
      <c r="O111" s="32" t="s">
        <v>54</v>
      </c>
      <c r="P111">
        <v>103.1</v>
      </c>
    </row>
    <row r="112" spans="2:19" x14ac:dyDescent="0.35">
      <c r="B112" s="33">
        <v>7</v>
      </c>
      <c r="C112" s="11">
        <v>924.61</v>
      </c>
      <c r="E112" s="33">
        <v>5</v>
      </c>
      <c r="F112" s="11">
        <v>447.399</v>
      </c>
      <c r="O112" s="32" t="s">
        <v>55</v>
      </c>
      <c r="P112">
        <v>66.8</v>
      </c>
    </row>
    <row r="113" spans="2:6" x14ac:dyDescent="0.35">
      <c r="B113" s="33">
        <v>17</v>
      </c>
      <c r="C113" s="11">
        <v>1130.8800000000001</v>
      </c>
      <c r="E113" s="33">
        <v>7</v>
      </c>
      <c r="F113" s="11">
        <v>578.21400000000006</v>
      </c>
    </row>
    <row r="114" spans="2:6" x14ac:dyDescent="0.35">
      <c r="B114" s="33">
        <v>19</v>
      </c>
      <c r="C114" s="11">
        <v>1339.94</v>
      </c>
      <c r="E114" s="33">
        <v>8.5</v>
      </c>
      <c r="F114" s="11">
        <v>627.34299999999996</v>
      </c>
    </row>
    <row r="115" spans="2:6" x14ac:dyDescent="0.35">
      <c r="B115" s="33">
        <v>26</v>
      </c>
      <c r="C115" s="11">
        <v>1130.2</v>
      </c>
      <c r="E115" s="33">
        <v>21</v>
      </c>
      <c r="F115" s="11">
        <v>953.88400000000001</v>
      </c>
    </row>
    <row r="116" spans="2:6" x14ac:dyDescent="0.35">
      <c r="B116" s="34">
        <v>28</v>
      </c>
      <c r="C116" s="11">
        <v>1006.35</v>
      </c>
      <c r="E116" s="33">
        <v>24</v>
      </c>
      <c r="F116" s="11">
        <v>1032.8910000000001</v>
      </c>
    </row>
    <row r="117" spans="2:6" x14ac:dyDescent="0.35">
      <c r="B117" s="34">
        <v>31</v>
      </c>
      <c r="C117" s="11">
        <v>1011.148</v>
      </c>
      <c r="E117" s="33">
        <v>27</v>
      </c>
      <c r="F117" s="11">
        <v>1103.375</v>
      </c>
    </row>
    <row r="118" spans="2:6" x14ac:dyDescent="0.35">
      <c r="B118" s="34">
        <v>43</v>
      </c>
      <c r="C118" s="11">
        <v>865.83199999999999</v>
      </c>
      <c r="E118" s="33">
        <v>29</v>
      </c>
      <c r="F118" s="11">
        <v>1107.8409999999999</v>
      </c>
    </row>
    <row r="119" spans="2:6" x14ac:dyDescent="0.35">
      <c r="B119" s="34">
        <v>45</v>
      </c>
      <c r="C119" s="11">
        <v>948.10699999999997</v>
      </c>
      <c r="E119" s="33">
        <v>45.5</v>
      </c>
      <c r="F119" s="11">
        <v>1119.146</v>
      </c>
    </row>
    <row r="120" spans="2:6" x14ac:dyDescent="0.35">
      <c r="B120" s="34">
        <v>47</v>
      </c>
      <c r="C120" s="11">
        <v>949.54300000000001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10.Document" shapeId="2049" r:id="rId4">
          <objectPr defaultSize="0" r:id="rId5">
            <anchor moveWithCells="1">
              <from>
                <xdr:col>7</xdr:col>
                <xdr:colOff>0</xdr:colOff>
                <xdr:row>43</xdr:row>
                <xdr:rowOff>0</xdr:rowOff>
              </from>
              <to>
                <xdr:col>11</xdr:col>
                <xdr:colOff>527050</xdr:colOff>
                <xdr:row>56</xdr:row>
                <xdr:rowOff>50800</xdr:rowOff>
              </to>
            </anchor>
          </objectPr>
        </oleObject>
      </mc:Choice>
      <mc:Fallback>
        <oleObject progId="Prism10.Document" shapeId="2049" r:id="rId4"/>
      </mc:Fallback>
    </mc:AlternateContent>
    <mc:AlternateContent xmlns:mc="http://schemas.openxmlformats.org/markup-compatibility/2006">
      <mc:Choice Requires="x14">
        <oleObject progId="Prism10.Document" shapeId="2050" r:id="rId6">
          <objectPr defaultSize="0" r:id="rId7">
            <anchor moveWithCells="1">
              <from>
                <xdr:col>7</xdr:col>
                <xdr:colOff>0</xdr:colOff>
                <xdr:row>62</xdr:row>
                <xdr:rowOff>0</xdr:rowOff>
              </from>
              <to>
                <xdr:col>11</xdr:col>
                <xdr:colOff>660400</xdr:colOff>
                <xdr:row>78</xdr:row>
                <xdr:rowOff>0</xdr:rowOff>
              </to>
            </anchor>
          </objectPr>
        </oleObject>
      </mc:Choice>
      <mc:Fallback>
        <oleObject progId="Prism10.Document" shapeId="205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A684-5E80-473C-970C-A82A83412D11}">
  <dimension ref="B2:V131"/>
  <sheetViews>
    <sheetView topLeftCell="A37" zoomScale="80" zoomScaleNormal="80" workbookViewId="0">
      <selection activeCell="P53" sqref="P53:Q57"/>
    </sheetView>
  </sheetViews>
  <sheetFormatPr baseColWidth="10" defaultRowHeight="14.5" x14ac:dyDescent="0.35"/>
  <cols>
    <col min="2" max="2" width="14.453125" customWidth="1"/>
    <col min="3" max="3" width="14.81640625" customWidth="1"/>
    <col min="6" max="6" width="14.7265625" customWidth="1"/>
  </cols>
  <sheetData>
    <row r="2" spans="2:19" x14ac:dyDescent="0.35">
      <c r="B2" t="s">
        <v>48</v>
      </c>
    </row>
    <row r="5" spans="2:19" x14ac:dyDescent="0.35">
      <c r="B5" s="58" t="s">
        <v>173</v>
      </c>
      <c r="C5" s="58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2:19" x14ac:dyDescent="0.35">
      <c r="B6" t="s">
        <v>8</v>
      </c>
    </row>
    <row r="7" spans="2:19" x14ac:dyDescent="0.35">
      <c r="B7" s="7" t="s">
        <v>49</v>
      </c>
    </row>
    <row r="8" spans="2:19" x14ac:dyDescent="0.35">
      <c r="B8" s="5" t="s">
        <v>10</v>
      </c>
      <c r="C8" t="s">
        <v>1</v>
      </c>
      <c r="D8" t="s">
        <v>2</v>
      </c>
      <c r="E8" t="s">
        <v>3</v>
      </c>
    </row>
    <row r="9" spans="2:19" x14ac:dyDescent="0.35">
      <c r="B9" s="13">
        <v>0</v>
      </c>
      <c r="C9" s="9"/>
      <c r="D9" s="9"/>
      <c r="E9" s="9">
        <v>0</v>
      </c>
    </row>
    <row r="10" spans="2:19" x14ac:dyDescent="0.35">
      <c r="B10" s="13">
        <v>2</v>
      </c>
      <c r="C10" s="9">
        <v>15.940374686008189</v>
      </c>
      <c r="D10" s="9">
        <v>15.337665232286525</v>
      </c>
      <c r="E10" s="9">
        <v>0.60270945372166473</v>
      </c>
    </row>
    <row r="11" spans="2:19" x14ac:dyDescent="0.35">
      <c r="B11" s="13">
        <v>4</v>
      </c>
      <c r="C11" s="9">
        <v>15.00531021062711</v>
      </c>
      <c r="D11" s="9">
        <v>14.107462036350292</v>
      </c>
      <c r="E11" s="9">
        <v>0.8978481742768184</v>
      </c>
      <c r="P11" s="36" t="s">
        <v>51</v>
      </c>
      <c r="Q11" s="36" t="s">
        <v>52</v>
      </c>
    </row>
    <row r="12" spans="2:19" x14ac:dyDescent="0.35">
      <c r="B12" s="13">
        <v>6</v>
      </c>
      <c r="C12" s="9">
        <v>14.816203209094917</v>
      </c>
      <c r="D12" s="9">
        <v>13.568806158884327</v>
      </c>
      <c r="E12" s="9">
        <v>1.2473970502105904</v>
      </c>
      <c r="P12" t="s">
        <v>37</v>
      </c>
      <c r="Q12" t="s">
        <v>37</v>
      </c>
    </row>
    <row r="13" spans="2:19" x14ac:dyDescent="0.35">
      <c r="B13" s="13">
        <v>8</v>
      </c>
      <c r="C13" s="9">
        <v>15.259947391921383</v>
      </c>
      <c r="D13" s="9">
        <v>13.596320757199519</v>
      </c>
      <c r="E13" s="9">
        <v>1.6636266347218642</v>
      </c>
      <c r="O13" s="32" t="s">
        <v>35</v>
      </c>
      <c r="P13" s="32">
        <v>0.30919999999999997</v>
      </c>
      <c r="Q13" s="32">
        <v>0.20830000000000001</v>
      </c>
    </row>
    <row r="14" spans="2:19" x14ac:dyDescent="0.35">
      <c r="B14" s="13">
        <v>22</v>
      </c>
      <c r="C14" s="9">
        <v>13.460135873552243</v>
      </c>
      <c r="D14" s="9">
        <v>9.5353396161967829</v>
      </c>
      <c r="E14" s="9">
        <v>3.9247962573554593</v>
      </c>
      <c r="O14" s="32" t="s">
        <v>36</v>
      </c>
      <c r="P14" s="32">
        <v>0.2001</v>
      </c>
      <c r="Q14" s="32">
        <v>0.18179999999999999</v>
      </c>
    </row>
    <row r="15" spans="2:19" x14ac:dyDescent="0.35">
      <c r="B15" s="13">
        <v>25</v>
      </c>
      <c r="C15" s="9">
        <v>12.44368346636278</v>
      </c>
      <c r="D15" s="9">
        <v>8.0897414831636905</v>
      </c>
      <c r="E15" s="9">
        <v>4.3539419831990891</v>
      </c>
    </row>
    <row r="16" spans="2:19" x14ac:dyDescent="0.35">
      <c r="B16" s="13">
        <v>27</v>
      </c>
      <c r="C16" s="9">
        <v>11.76325652897463</v>
      </c>
      <c r="D16" s="9">
        <v>7.0794630367858504</v>
      </c>
      <c r="E16" s="9">
        <v>4.68379349218878</v>
      </c>
    </row>
    <row r="17" spans="2:5" x14ac:dyDescent="0.35">
      <c r="B17" s="13">
        <v>29</v>
      </c>
      <c r="C17" s="9">
        <v>12.217142232357451</v>
      </c>
      <c r="D17" s="9">
        <v>6.828066509035482</v>
      </c>
      <c r="E17" s="9">
        <v>5.3890757233219695</v>
      </c>
    </row>
    <row r="18" spans="2:5" x14ac:dyDescent="0.35">
      <c r="B18" s="13">
        <v>44</v>
      </c>
      <c r="C18" s="9">
        <v>8.401686402116626</v>
      </c>
      <c r="D18" s="9">
        <v>1.9889584588428717</v>
      </c>
      <c r="E18" s="9">
        <v>6.4127279432737545</v>
      </c>
    </row>
    <row r="19" spans="2:5" x14ac:dyDescent="0.35">
      <c r="B19" s="13">
        <v>46</v>
      </c>
      <c r="C19" s="9">
        <v>7.0832242500376994</v>
      </c>
      <c r="D19" s="9">
        <v>1.1533358023702902</v>
      </c>
      <c r="E19" s="9">
        <v>5.929888447667409</v>
      </c>
    </row>
    <row r="20" spans="2:5" x14ac:dyDescent="0.35">
      <c r="B20" s="13">
        <v>48</v>
      </c>
      <c r="C20" s="9">
        <v>6.9266602226076373</v>
      </c>
      <c r="D20" s="9">
        <v>0.78262856773080025</v>
      </c>
      <c r="E20" s="9">
        <v>6.1440316548768363</v>
      </c>
    </row>
    <row r="21" spans="2:5" x14ac:dyDescent="0.35">
      <c r="B21" s="13">
        <v>50</v>
      </c>
      <c r="C21" s="9">
        <v>6.2995444128338116</v>
      </c>
      <c r="D21" s="9">
        <v>0.74159691433919417</v>
      </c>
      <c r="E21" s="9">
        <v>5.5579474984946176</v>
      </c>
    </row>
    <row r="22" spans="2:5" x14ac:dyDescent="0.35">
      <c r="B22" s="13">
        <v>52</v>
      </c>
      <c r="C22" s="9"/>
      <c r="D22" s="9">
        <v>5.4455157851318372</v>
      </c>
      <c r="E22" s="9">
        <v>5.6007957388295262</v>
      </c>
    </row>
    <row r="23" spans="2:5" x14ac:dyDescent="0.35">
      <c r="B23" s="13">
        <v>54</v>
      </c>
      <c r="C23" s="9"/>
      <c r="D23" s="9">
        <v>4.0166764934413619</v>
      </c>
      <c r="E23" s="9">
        <v>4.52020739716394</v>
      </c>
    </row>
    <row r="24" spans="2:5" x14ac:dyDescent="0.35">
      <c r="B24" s="13">
        <v>66</v>
      </c>
      <c r="C24" s="9">
        <v>2.9205128581660267</v>
      </c>
      <c r="D24" s="9">
        <v>1.655598766281928</v>
      </c>
      <c r="E24" s="9">
        <v>1.2649140918840989</v>
      </c>
    </row>
    <row r="25" spans="2:5" x14ac:dyDescent="0.35">
      <c r="B25" s="13"/>
      <c r="C25" s="9"/>
      <c r="D25" s="9"/>
      <c r="E25" s="9"/>
    </row>
    <row r="26" spans="2:5" x14ac:dyDescent="0.35">
      <c r="B26" s="13"/>
      <c r="C26" s="9"/>
      <c r="D26" s="9"/>
      <c r="E26" s="9"/>
    </row>
    <row r="28" spans="2:5" x14ac:dyDescent="0.35">
      <c r="B28" t="s">
        <v>9</v>
      </c>
    </row>
    <row r="29" spans="2:5" x14ac:dyDescent="0.35">
      <c r="B29" s="7" t="s">
        <v>50</v>
      </c>
    </row>
    <row r="30" spans="2:5" x14ac:dyDescent="0.35">
      <c r="B30" s="5" t="s">
        <v>10</v>
      </c>
      <c r="C30" t="s">
        <v>1</v>
      </c>
      <c r="D30" t="s">
        <v>2</v>
      </c>
      <c r="E30" t="s">
        <v>3</v>
      </c>
    </row>
    <row r="31" spans="2:5" x14ac:dyDescent="0.35">
      <c r="B31" s="13">
        <v>0</v>
      </c>
      <c r="C31" s="9">
        <v>15.945002633960167</v>
      </c>
      <c r="D31" s="9">
        <v>15.922274359516621</v>
      </c>
      <c r="E31" s="9">
        <v>2.2728274443546619E-2</v>
      </c>
    </row>
    <row r="32" spans="2:5" x14ac:dyDescent="0.35">
      <c r="B32" s="13">
        <v>2</v>
      </c>
      <c r="C32" s="9">
        <v>15.312289171414331</v>
      </c>
      <c r="D32" s="9">
        <v>15.198822632076933</v>
      </c>
      <c r="E32" s="9">
        <v>0.11346653933739803</v>
      </c>
    </row>
    <row r="33" spans="2:19" x14ac:dyDescent="0.35">
      <c r="B33" s="13">
        <v>4</v>
      </c>
      <c r="C33" s="9">
        <v>14.394698809968549</v>
      </c>
      <c r="D33" s="9">
        <v>13.743446330720772</v>
      </c>
      <c r="E33" s="9">
        <v>0.65125247924777785</v>
      </c>
    </row>
    <row r="34" spans="2:19" x14ac:dyDescent="0.35">
      <c r="B34" s="13">
        <v>6</v>
      </c>
      <c r="C34" s="9">
        <v>14.288415415521191</v>
      </c>
      <c r="D34" s="9">
        <v>13.621427977043266</v>
      </c>
      <c r="E34" s="9">
        <v>0.66698743847792552</v>
      </c>
    </row>
    <row r="35" spans="2:19" x14ac:dyDescent="0.35">
      <c r="B35" s="13">
        <v>8</v>
      </c>
      <c r="C35" s="9">
        <v>13.224023063504429</v>
      </c>
      <c r="D35" s="9">
        <v>12.148975682324675</v>
      </c>
      <c r="E35" s="9">
        <v>1.075047381179755</v>
      </c>
    </row>
    <row r="36" spans="2:19" x14ac:dyDescent="0.35">
      <c r="B36" s="13">
        <v>22.5</v>
      </c>
      <c r="C36" s="9">
        <v>10.863347317040311</v>
      </c>
      <c r="D36" s="9">
        <v>8.8340620749922678</v>
      </c>
      <c r="E36" s="9">
        <v>2.0292852420480427</v>
      </c>
    </row>
    <row r="37" spans="2:19" x14ac:dyDescent="0.35">
      <c r="B37" s="13">
        <v>24.5</v>
      </c>
      <c r="C37" s="9">
        <v>10.49867995192769</v>
      </c>
      <c r="D37" s="9">
        <v>8.346662027884495</v>
      </c>
      <c r="E37" s="9">
        <v>2.1520179240431943</v>
      </c>
    </row>
    <row r="38" spans="2:19" x14ac:dyDescent="0.35">
      <c r="B38" s="13">
        <v>26.5</v>
      </c>
      <c r="C38" s="9">
        <v>10.891398652818207</v>
      </c>
      <c r="D38" s="9">
        <v>8.5593028620299911</v>
      </c>
      <c r="E38" s="9">
        <v>2.3320957907882174</v>
      </c>
    </row>
    <row r="39" spans="2:19" x14ac:dyDescent="0.35">
      <c r="B39" s="13">
        <v>29.5</v>
      </c>
      <c r="C39" s="9">
        <v>10.090377175605004</v>
      </c>
      <c r="D39" s="9">
        <v>7.7663236973121954</v>
      </c>
      <c r="E39" s="9">
        <v>2.3240534782928086</v>
      </c>
    </row>
    <row r="40" spans="2:19" x14ac:dyDescent="0.35">
      <c r="B40" s="13">
        <v>48.5</v>
      </c>
      <c r="C40" s="9">
        <v>6.6198035768622079</v>
      </c>
      <c r="D40" s="9">
        <v>3.9780787550007508</v>
      </c>
      <c r="E40" s="9">
        <v>2.6417248218614566</v>
      </c>
    </row>
    <row r="41" spans="2:19" x14ac:dyDescent="0.35">
      <c r="B41" s="13">
        <v>52</v>
      </c>
      <c r="C41" s="9">
        <v>5.9010660179308285</v>
      </c>
      <c r="D41" s="9">
        <v>3.1978000221914615</v>
      </c>
      <c r="E41" s="9">
        <v>2.7032659957393674</v>
      </c>
    </row>
    <row r="42" spans="2:19" x14ac:dyDescent="0.35">
      <c r="B42" s="13">
        <v>55</v>
      </c>
      <c r="C42" s="9">
        <v>4.8930880189784984</v>
      </c>
      <c r="D42" s="9">
        <v>2.3134288696359584</v>
      </c>
      <c r="E42" s="9">
        <v>2.5796591493425396</v>
      </c>
    </row>
    <row r="43" spans="2:19" x14ac:dyDescent="0.35">
      <c r="B43" s="13">
        <v>57</v>
      </c>
      <c r="C43" s="9">
        <v>4.8799973956154821</v>
      </c>
      <c r="D43" s="9">
        <v>2.3611800886295122</v>
      </c>
      <c r="E43" s="9">
        <v>2.5188173069859698</v>
      </c>
    </row>
    <row r="44" spans="2:19" x14ac:dyDescent="0.35">
      <c r="B44" s="13">
        <v>71.5</v>
      </c>
      <c r="C44" s="9">
        <v>2.327014158318466</v>
      </c>
      <c r="D44" s="9">
        <v>0.40560080343710275</v>
      </c>
      <c r="E44" s="9">
        <v>1.9214133548813634</v>
      </c>
    </row>
    <row r="45" spans="2:19" x14ac:dyDescent="0.35">
      <c r="B45" s="13">
        <v>75</v>
      </c>
      <c r="C45" s="9">
        <v>2.072058684248272</v>
      </c>
      <c r="D45" s="9">
        <v>0.30484792982235565</v>
      </c>
      <c r="E45" s="9">
        <v>1.7672107544259166</v>
      </c>
    </row>
    <row r="48" spans="2:19" x14ac:dyDescent="0.35">
      <c r="B48" s="58" t="s">
        <v>174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</row>
    <row r="49" spans="2:22" x14ac:dyDescent="0.35">
      <c r="B49" t="s">
        <v>8</v>
      </c>
      <c r="E49" t="s">
        <v>9</v>
      </c>
    </row>
    <row r="50" spans="2:22" x14ac:dyDescent="0.35">
      <c r="B50" s="7" t="s">
        <v>49</v>
      </c>
      <c r="E50" s="7" t="s">
        <v>50</v>
      </c>
      <c r="P50" s="36" t="s">
        <v>51</v>
      </c>
      <c r="Q50" s="36" t="s">
        <v>52</v>
      </c>
      <c r="T50" s="36"/>
      <c r="U50" s="36"/>
      <c r="V50" s="36"/>
    </row>
    <row r="51" spans="2:22" x14ac:dyDescent="0.35">
      <c r="B51" s="5" t="s">
        <v>10</v>
      </c>
      <c r="C51" t="s">
        <v>3</v>
      </c>
      <c r="E51" s="5" t="s">
        <v>10</v>
      </c>
      <c r="F51" t="s">
        <v>3</v>
      </c>
      <c r="O51" s="21" t="s">
        <v>26</v>
      </c>
      <c r="T51" s="22"/>
      <c r="U51" s="37"/>
      <c r="V51" s="37"/>
    </row>
    <row r="52" spans="2:22" x14ac:dyDescent="0.35">
      <c r="B52" s="13">
        <v>0</v>
      </c>
      <c r="C52" s="9">
        <v>0</v>
      </c>
      <c r="E52" s="13">
        <v>0</v>
      </c>
      <c r="F52" s="9">
        <v>2.2728274443546619E-2</v>
      </c>
      <c r="O52" s="21" t="s">
        <v>16</v>
      </c>
      <c r="T52" s="22"/>
      <c r="U52" s="37"/>
      <c r="V52" s="37"/>
    </row>
    <row r="53" spans="2:22" ht="16" x14ac:dyDescent="0.4">
      <c r="B53" s="13">
        <v>2</v>
      </c>
      <c r="C53" s="9">
        <v>0.60270945372166473</v>
      </c>
      <c r="E53" s="13">
        <v>2</v>
      </c>
      <c r="F53" s="9">
        <v>0.11346653933739803</v>
      </c>
      <c r="O53" s="27" t="s">
        <v>27</v>
      </c>
      <c r="P53" s="37">
        <v>6.625</v>
      </c>
      <c r="Q53" s="37">
        <v>2.8650000000000002</v>
      </c>
      <c r="T53" s="22"/>
      <c r="U53" s="37"/>
      <c r="V53" s="37"/>
    </row>
    <row r="54" spans="2:22" ht="16" x14ac:dyDescent="0.4">
      <c r="B54" s="13">
        <v>4</v>
      </c>
      <c r="C54" s="9">
        <v>0.8978481742768184</v>
      </c>
      <c r="E54" s="13">
        <v>4</v>
      </c>
      <c r="F54" s="9">
        <v>0.65125247924777785</v>
      </c>
      <c r="O54" s="27" t="s">
        <v>28</v>
      </c>
      <c r="P54" s="37">
        <v>39.659999999999997</v>
      </c>
      <c r="Q54" s="37">
        <v>46.71</v>
      </c>
      <c r="T54" s="22"/>
      <c r="U54" s="37"/>
      <c r="V54" s="37"/>
    </row>
    <row r="55" spans="2:22" ht="16" x14ac:dyDescent="0.4">
      <c r="B55" s="13">
        <v>6</v>
      </c>
      <c r="C55" s="9">
        <v>1.2473970502105904</v>
      </c>
      <c r="E55" s="13">
        <v>6</v>
      </c>
      <c r="F55" s="9">
        <v>0.66698743847792552</v>
      </c>
      <c r="O55" s="27" t="s">
        <v>29</v>
      </c>
      <c r="P55" s="37">
        <v>16.87</v>
      </c>
      <c r="Q55" s="37">
        <v>25.25</v>
      </c>
      <c r="T55" s="22"/>
      <c r="U55" s="37"/>
      <c r="V55" s="37"/>
    </row>
    <row r="56" spans="2:22" ht="16" x14ac:dyDescent="0.4">
      <c r="B56" s="13">
        <v>8</v>
      </c>
      <c r="C56" s="9">
        <v>1.6636266347218642</v>
      </c>
      <c r="E56" s="13">
        <v>8</v>
      </c>
      <c r="F56" s="9">
        <v>1.075047381179755</v>
      </c>
      <c r="O56" s="31" t="s">
        <v>30</v>
      </c>
      <c r="P56" s="25">
        <f>P55*P53/0.3989</f>
        <v>280.17986964151419</v>
      </c>
      <c r="Q56" s="25">
        <f>Q55*Q53/0.3989</f>
        <v>181.35184256705944</v>
      </c>
      <c r="T56" s="22"/>
      <c r="U56" s="37"/>
      <c r="V56" s="37"/>
    </row>
    <row r="57" spans="2:22" ht="16" x14ac:dyDescent="0.4">
      <c r="B57" s="13">
        <v>22</v>
      </c>
      <c r="C57" s="9">
        <v>3.9247962573554593</v>
      </c>
      <c r="E57" s="13">
        <v>22.5</v>
      </c>
      <c r="F57" s="9">
        <v>2.0292852420480427</v>
      </c>
      <c r="N57" s="28" t="s">
        <v>34</v>
      </c>
      <c r="O57" s="27" t="s">
        <v>31</v>
      </c>
      <c r="P57">
        <f>P54*2</f>
        <v>79.319999999999993</v>
      </c>
      <c r="Q57">
        <f>Q54*2</f>
        <v>93.42</v>
      </c>
      <c r="T57" s="22"/>
      <c r="U57" s="37"/>
      <c r="V57" s="37"/>
    </row>
    <row r="58" spans="2:22" ht="16" x14ac:dyDescent="0.4">
      <c r="B58" s="13">
        <v>25</v>
      </c>
      <c r="C58" s="9">
        <v>4.3539419831990891</v>
      </c>
      <c r="E58" s="13">
        <v>24.5</v>
      </c>
      <c r="F58" s="9">
        <v>2.1520179240431943</v>
      </c>
      <c r="O58" s="27"/>
      <c r="T58" s="22"/>
      <c r="U58" s="37"/>
      <c r="V58" s="37"/>
    </row>
    <row r="59" spans="2:22" x14ac:dyDescent="0.35">
      <c r="B59" s="13">
        <v>27</v>
      </c>
      <c r="C59" s="9">
        <v>4.68379349218878</v>
      </c>
      <c r="E59" s="13">
        <v>26.5</v>
      </c>
      <c r="F59" s="9">
        <v>2.3320957907882174</v>
      </c>
      <c r="T59" s="22"/>
      <c r="U59" s="37"/>
      <c r="V59" s="37"/>
    </row>
    <row r="60" spans="2:22" x14ac:dyDescent="0.35">
      <c r="B60" s="13">
        <v>29</v>
      </c>
      <c r="C60" s="9">
        <v>5.3890757233219695</v>
      </c>
      <c r="E60" s="13">
        <v>29.5</v>
      </c>
      <c r="F60" s="9">
        <v>2.3240534782928086</v>
      </c>
      <c r="T60" s="22"/>
      <c r="U60" s="37"/>
      <c r="V60" s="37"/>
    </row>
    <row r="61" spans="2:22" x14ac:dyDescent="0.35">
      <c r="B61" s="13">
        <v>44</v>
      </c>
      <c r="C61" s="9">
        <v>6.4127279432737545</v>
      </c>
      <c r="E61" s="13">
        <v>48.5</v>
      </c>
      <c r="F61" s="9">
        <v>2.6417248218614566</v>
      </c>
      <c r="T61" s="22"/>
      <c r="U61" s="37"/>
      <c r="V61" s="37"/>
    </row>
    <row r="62" spans="2:22" x14ac:dyDescent="0.35">
      <c r="B62" s="13">
        <v>46</v>
      </c>
      <c r="C62" s="9">
        <v>5.929888447667409</v>
      </c>
      <c r="E62" s="13">
        <v>52</v>
      </c>
      <c r="F62" s="9">
        <v>2.7032659957393674</v>
      </c>
      <c r="T62" s="22"/>
      <c r="U62" s="37"/>
      <c r="V62" s="37"/>
    </row>
    <row r="63" spans="2:22" x14ac:dyDescent="0.35">
      <c r="B63" s="13">
        <v>48</v>
      </c>
      <c r="C63" s="9">
        <v>6.1440316548768363</v>
      </c>
      <c r="E63" s="13">
        <v>55</v>
      </c>
      <c r="F63" s="9">
        <v>2.5796591493425396</v>
      </c>
      <c r="T63" s="22"/>
      <c r="U63" s="37"/>
      <c r="V63" s="37"/>
    </row>
    <row r="64" spans="2:22" x14ac:dyDescent="0.35">
      <c r="B64" s="13">
        <v>50</v>
      </c>
      <c r="C64" s="9">
        <v>5.5579474984946176</v>
      </c>
      <c r="E64" s="13">
        <v>57</v>
      </c>
      <c r="F64" s="9">
        <v>2.5188173069859698</v>
      </c>
      <c r="T64" s="22"/>
      <c r="U64" s="37"/>
      <c r="V64" s="37"/>
    </row>
    <row r="65" spans="2:22" x14ac:dyDescent="0.35">
      <c r="B65" s="13">
        <v>52</v>
      </c>
      <c r="C65" s="9">
        <v>5.6007957388295262</v>
      </c>
      <c r="E65" s="13">
        <v>71.5</v>
      </c>
      <c r="F65" s="9">
        <v>1.9214133548813634</v>
      </c>
      <c r="T65" s="22"/>
      <c r="U65" s="37"/>
      <c r="V65" s="37"/>
    </row>
    <row r="66" spans="2:22" x14ac:dyDescent="0.35">
      <c r="B66" s="13">
        <v>54</v>
      </c>
      <c r="C66" s="9">
        <v>4.52020739716394</v>
      </c>
      <c r="E66" s="13">
        <v>75</v>
      </c>
      <c r="F66" s="9">
        <v>1.7672107544259166</v>
      </c>
      <c r="T66" s="22"/>
      <c r="U66" s="37"/>
      <c r="V66" s="37"/>
    </row>
    <row r="67" spans="2:22" x14ac:dyDescent="0.35">
      <c r="B67" s="13">
        <v>66</v>
      </c>
      <c r="C67" s="9">
        <v>1.2649140918840989</v>
      </c>
      <c r="T67" s="22"/>
      <c r="U67" s="37"/>
      <c r="V67" s="37"/>
    </row>
    <row r="68" spans="2:22" x14ac:dyDescent="0.35">
      <c r="T68" s="22"/>
      <c r="U68" s="37"/>
      <c r="V68" s="37"/>
    </row>
    <row r="69" spans="2:22" x14ac:dyDescent="0.35">
      <c r="T69" s="22"/>
      <c r="U69" s="37"/>
      <c r="V69" s="37"/>
    </row>
    <row r="70" spans="2:22" x14ac:dyDescent="0.35">
      <c r="B70" s="58" t="s">
        <v>175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6"/>
      <c r="O70" s="57"/>
      <c r="P70" s="57"/>
      <c r="Q70" s="55"/>
      <c r="R70" s="55"/>
      <c r="S70" s="56"/>
      <c r="T70" s="22"/>
      <c r="U70" s="37"/>
      <c r="V70" s="37"/>
    </row>
    <row r="71" spans="2:22" x14ac:dyDescent="0.35">
      <c r="B71" t="s">
        <v>8</v>
      </c>
      <c r="E71" t="s">
        <v>9</v>
      </c>
    </row>
    <row r="72" spans="2:22" x14ac:dyDescent="0.35">
      <c r="B72" s="7" t="s">
        <v>49</v>
      </c>
      <c r="E72" s="7" t="s">
        <v>50</v>
      </c>
      <c r="S72" s="36"/>
      <c r="T72" s="36"/>
      <c r="U72" s="36"/>
    </row>
    <row r="73" spans="2:22" x14ac:dyDescent="0.35">
      <c r="B73" s="5" t="s">
        <v>10</v>
      </c>
      <c r="C73" s="7" t="s">
        <v>4</v>
      </c>
      <c r="E73" s="5" t="s">
        <v>10</v>
      </c>
      <c r="F73" t="s">
        <v>4</v>
      </c>
      <c r="O73" s="36" t="s">
        <v>51</v>
      </c>
      <c r="P73" s="36" t="s">
        <v>52</v>
      </c>
      <c r="S73" s="22"/>
      <c r="T73" s="37"/>
      <c r="U73" s="37"/>
    </row>
    <row r="74" spans="2:22" x14ac:dyDescent="0.35">
      <c r="B74" s="13">
        <v>0</v>
      </c>
      <c r="C74" s="10">
        <v>4.5300890000000002E-3</v>
      </c>
      <c r="E74" s="13">
        <v>0</v>
      </c>
      <c r="F74" s="10">
        <v>2.3116410000000001E-3</v>
      </c>
      <c r="N74" s="23" t="s">
        <v>15</v>
      </c>
      <c r="S74" s="22"/>
      <c r="T74" s="37"/>
      <c r="U74" s="37"/>
    </row>
    <row r="75" spans="2:22" x14ac:dyDescent="0.35">
      <c r="B75" s="13">
        <v>2</v>
      </c>
      <c r="C75" s="10">
        <v>2.6775939999999998E-2</v>
      </c>
      <c r="E75" s="13">
        <v>2</v>
      </c>
      <c r="F75" s="10">
        <v>9.0715429999999996E-3</v>
      </c>
      <c r="N75" s="23" t="s">
        <v>16</v>
      </c>
      <c r="S75" s="22"/>
      <c r="T75" s="37"/>
      <c r="U75" s="37"/>
    </row>
    <row r="76" spans="2:22" x14ac:dyDescent="0.35">
      <c r="B76" s="13">
        <v>4</v>
      </c>
      <c r="C76" s="10">
        <v>3.2890309999999999E-2</v>
      </c>
      <c r="E76" s="13">
        <v>4</v>
      </c>
      <c r="F76" s="10">
        <v>3.0730960000000002E-2</v>
      </c>
      <c r="N76" s="22" t="s">
        <v>17</v>
      </c>
      <c r="O76" s="37">
        <v>1.99</v>
      </c>
      <c r="P76" s="37">
        <v>1.1519999999999999</v>
      </c>
      <c r="S76" s="22"/>
      <c r="T76" s="37"/>
      <c r="U76" s="37"/>
    </row>
    <row r="77" spans="2:22" x14ac:dyDescent="0.35">
      <c r="B77" s="13">
        <v>6</v>
      </c>
      <c r="C77" s="10">
        <v>2.9821760000000003E-2</v>
      </c>
      <c r="E77" s="13">
        <v>6</v>
      </c>
      <c r="F77" s="10">
        <v>4.2209610000000002E-2</v>
      </c>
      <c r="N77" s="22" t="s">
        <v>18</v>
      </c>
      <c r="O77" s="37">
        <v>33.81</v>
      </c>
      <c r="P77" s="37">
        <v>23.84</v>
      </c>
      <c r="S77" s="22"/>
      <c r="T77" s="37"/>
      <c r="U77" s="37"/>
    </row>
    <row r="78" spans="2:22" x14ac:dyDescent="0.35">
      <c r="B78" s="13">
        <v>8</v>
      </c>
      <c r="C78" s="10">
        <v>3.0594580000000003E-2</v>
      </c>
      <c r="E78" s="13">
        <v>8</v>
      </c>
      <c r="F78" s="10">
        <v>4.7778459999999995E-2</v>
      </c>
      <c r="N78" s="22" t="s">
        <v>19</v>
      </c>
      <c r="O78" s="37">
        <v>2.1749999999999998</v>
      </c>
      <c r="P78" s="37">
        <v>2.2109999999999999</v>
      </c>
      <c r="S78" s="22"/>
      <c r="T78" s="37"/>
      <c r="U78" s="37"/>
    </row>
    <row r="79" spans="2:22" x14ac:dyDescent="0.35">
      <c r="B79" s="13">
        <v>22</v>
      </c>
      <c r="C79" s="10">
        <v>5.6302209999999998E-2</v>
      </c>
      <c r="E79" s="13">
        <v>22.5</v>
      </c>
      <c r="F79" s="10">
        <v>4.5960059999999997E-2</v>
      </c>
      <c r="N79" s="22" t="s">
        <v>20</v>
      </c>
      <c r="O79" s="37">
        <v>0.33789999999999998</v>
      </c>
      <c r="P79" s="37">
        <v>0.92530000000000001</v>
      </c>
      <c r="S79" s="22"/>
      <c r="T79" s="37"/>
      <c r="U79" s="37"/>
    </row>
    <row r="80" spans="2:22" x14ac:dyDescent="0.35">
      <c r="B80" s="13">
        <v>25</v>
      </c>
      <c r="C80" s="10">
        <v>7.1485850000000004E-2</v>
      </c>
      <c r="E80" s="13">
        <v>24.5</v>
      </c>
      <c r="F80" s="10">
        <v>5.4870220000000004E-2</v>
      </c>
      <c r="N80" s="24" t="s">
        <v>23</v>
      </c>
      <c r="O80" s="25">
        <f>O76*SQRT(2*3.1416)*LN(O78)</f>
        <v>3.8759713531109239</v>
      </c>
      <c r="P80" s="25">
        <f>P76*SQRT(2*3.1416)*LN(P78)</f>
        <v>2.2911825609496885</v>
      </c>
      <c r="S80" s="22"/>
      <c r="T80" s="37"/>
      <c r="U80" s="37"/>
    </row>
    <row r="81" spans="2:21" x14ac:dyDescent="0.35">
      <c r="B81" s="13">
        <v>27</v>
      </c>
      <c r="C81" s="10">
        <v>8.5919399999999993E-2</v>
      </c>
      <c r="E81" s="13">
        <v>26.5</v>
      </c>
      <c r="F81" s="10">
        <v>5.1392530000000006E-2</v>
      </c>
      <c r="S81" s="22"/>
      <c r="T81" s="37"/>
      <c r="U81" s="37"/>
    </row>
    <row r="82" spans="2:21" x14ac:dyDescent="0.35">
      <c r="B82" s="13">
        <v>29</v>
      </c>
      <c r="C82" s="10">
        <v>0.10417159000000001</v>
      </c>
      <c r="E82" s="13">
        <v>29.5</v>
      </c>
      <c r="F82" s="10">
        <v>3.8527350000000002E-2</v>
      </c>
      <c r="N82" s="22"/>
      <c r="S82" s="22"/>
      <c r="T82" s="37"/>
      <c r="U82" s="37"/>
    </row>
    <row r="83" spans="2:21" x14ac:dyDescent="0.35">
      <c r="B83" s="13">
        <v>44</v>
      </c>
      <c r="C83" s="10">
        <v>2.5048460000000002E-2</v>
      </c>
      <c r="E83" s="13">
        <v>48.5</v>
      </c>
      <c r="F83" s="10">
        <v>1.0089847000000001E-2</v>
      </c>
      <c r="S83" s="22"/>
      <c r="T83" s="37"/>
      <c r="U83" s="37"/>
    </row>
    <row r="84" spans="2:21" x14ac:dyDescent="0.35">
      <c r="B84" s="13">
        <v>46</v>
      </c>
      <c r="C84" s="10">
        <v>2.29573E-2</v>
      </c>
      <c r="E84" s="13">
        <v>52</v>
      </c>
      <c r="F84" s="10">
        <v>8.6283079999999995E-3</v>
      </c>
      <c r="S84" s="22"/>
      <c r="T84" s="37"/>
      <c r="U84" s="37"/>
    </row>
    <row r="85" spans="2:21" x14ac:dyDescent="0.35">
      <c r="B85" s="13">
        <v>48</v>
      </c>
      <c r="C85" s="10">
        <v>1.7024770000000002E-2</v>
      </c>
      <c r="E85" s="13">
        <v>55</v>
      </c>
      <c r="F85" s="10">
        <v>8.1146099999999995E-3</v>
      </c>
      <c r="S85" s="22"/>
      <c r="T85" s="37"/>
      <c r="U85" s="37"/>
    </row>
    <row r="86" spans="2:21" x14ac:dyDescent="0.35">
      <c r="B86" s="13">
        <v>50</v>
      </c>
      <c r="C86" s="10">
        <v>1.4785864999999999E-2</v>
      </c>
      <c r="E86" s="13">
        <v>57</v>
      </c>
      <c r="F86" s="10">
        <v>8.6510379999999998E-3</v>
      </c>
      <c r="S86" s="22"/>
      <c r="T86" s="37"/>
      <c r="U86" s="37"/>
    </row>
    <row r="87" spans="2:21" x14ac:dyDescent="0.35">
      <c r="B87" s="13">
        <v>52</v>
      </c>
      <c r="C87" s="10">
        <v>1.3704826200000001E-2</v>
      </c>
      <c r="E87" s="13">
        <v>71.5</v>
      </c>
      <c r="F87" s="10">
        <v>4.0659424000000005E-3</v>
      </c>
      <c r="S87" s="22"/>
      <c r="T87" s="37"/>
      <c r="U87" s="37"/>
    </row>
    <row r="88" spans="2:21" x14ac:dyDescent="0.35">
      <c r="B88" s="13">
        <v>54</v>
      </c>
      <c r="C88" s="10">
        <v>0.10980863</v>
      </c>
      <c r="E88" s="13"/>
      <c r="S88" s="22"/>
      <c r="T88" s="37"/>
      <c r="U88" s="37"/>
    </row>
    <row r="89" spans="2:21" x14ac:dyDescent="0.35">
      <c r="B89" s="13">
        <v>66</v>
      </c>
      <c r="C89" s="10">
        <v>4.3232460000000002E-3</v>
      </c>
      <c r="S89" s="22"/>
      <c r="T89" s="37"/>
      <c r="U89" s="37"/>
    </row>
    <row r="90" spans="2:21" x14ac:dyDescent="0.35">
      <c r="S90" s="22"/>
      <c r="T90" s="37"/>
      <c r="U90" s="37"/>
    </row>
    <row r="91" spans="2:21" x14ac:dyDescent="0.35">
      <c r="S91" s="22"/>
      <c r="T91" s="37"/>
      <c r="U91" s="37"/>
    </row>
    <row r="92" spans="2:21" x14ac:dyDescent="0.35">
      <c r="S92" s="22"/>
      <c r="T92" s="37"/>
      <c r="U92" s="37"/>
    </row>
    <row r="93" spans="2:21" x14ac:dyDescent="0.35">
      <c r="S93" s="22"/>
      <c r="T93" s="37"/>
      <c r="U93" s="37"/>
    </row>
    <row r="94" spans="2:21" x14ac:dyDescent="0.35">
      <c r="B94" s="58" t="s">
        <v>176</v>
      </c>
      <c r="C94" s="58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</row>
    <row r="95" spans="2:21" x14ac:dyDescent="0.35">
      <c r="B95" t="s">
        <v>8</v>
      </c>
      <c r="F95" t="s">
        <v>9</v>
      </c>
      <c r="Q95" t="s">
        <v>177</v>
      </c>
    </row>
    <row r="96" spans="2:21" x14ac:dyDescent="0.35">
      <c r="B96" s="7" t="s">
        <v>49</v>
      </c>
      <c r="F96" s="7" t="s">
        <v>50</v>
      </c>
      <c r="Q96" t="s">
        <v>25</v>
      </c>
    </row>
    <row r="97" spans="2:19" x14ac:dyDescent="0.35">
      <c r="B97" s="38" t="s">
        <v>10</v>
      </c>
      <c r="C97" s="39" t="s">
        <v>53</v>
      </c>
      <c r="D97" t="s">
        <v>12</v>
      </c>
      <c r="F97" s="40" t="s">
        <v>170</v>
      </c>
      <c r="G97" s="41" t="s">
        <v>53</v>
      </c>
      <c r="H97" t="s">
        <v>12</v>
      </c>
      <c r="R97" s="36" t="s">
        <v>51</v>
      </c>
      <c r="S97" s="36" t="s">
        <v>52</v>
      </c>
    </row>
    <row r="98" spans="2:19" x14ac:dyDescent="0.35">
      <c r="B98" s="15">
        <v>0</v>
      </c>
      <c r="C98" s="16">
        <v>0.16674779263294448</v>
      </c>
      <c r="D98" s="9">
        <f>LN(C98/$C$98)</f>
        <v>0</v>
      </c>
      <c r="F98" s="33">
        <v>0</v>
      </c>
      <c r="G98" s="16">
        <v>0.15317444121531049</v>
      </c>
      <c r="H98" s="9">
        <f t="shared" ref="H98:H104" si="0">LN(G98/$G$98)</f>
        <v>0</v>
      </c>
      <c r="Q98" t="s">
        <v>24</v>
      </c>
    </row>
    <row r="99" spans="2:19" x14ac:dyDescent="0.35">
      <c r="B99" s="15">
        <v>4</v>
      </c>
      <c r="C99" s="16">
        <v>0.1565586982130068</v>
      </c>
      <c r="D99" s="9">
        <f t="shared" ref="D99:D105" si="1">LN(C99/$C$98)</f>
        <v>-6.3051439011238317E-2</v>
      </c>
      <c r="F99" s="33">
        <v>8</v>
      </c>
      <c r="G99" s="16">
        <v>0.14067697304282353</v>
      </c>
      <c r="H99" s="9">
        <f t="shared" si="0"/>
        <v>-8.5111119829244977E-2</v>
      </c>
      <c r="Q99" t="s">
        <v>47</v>
      </c>
      <c r="R99">
        <v>-1.04E-2</v>
      </c>
      <c r="S99">
        <v>-7.4000000000000003E-3</v>
      </c>
    </row>
    <row r="100" spans="2:19" x14ac:dyDescent="0.35">
      <c r="B100" s="15">
        <v>8</v>
      </c>
      <c r="C100" s="16">
        <v>0.15368860696960035</v>
      </c>
      <c r="D100" s="9">
        <f t="shared" si="1"/>
        <v>-8.1553924443884609E-2</v>
      </c>
      <c r="F100" s="33">
        <v>22.5</v>
      </c>
      <c r="G100" s="16">
        <v>0.12688407214859934</v>
      </c>
      <c r="H100" s="9">
        <f t="shared" si="0"/>
        <v>-0.18830355873089666</v>
      </c>
    </row>
    <row r="101" spans="2:19" x14ac:dyDescent="0.35">
      <c r="B101" s="15">
        <v>29</v>
      </c>
      <c r="C101" s="16">
        <v>0.12255530019147666</v>
      </c>
      <c r="D101" s="9">
        <f t="shared" si="1"/>
        <v>-0.30792008886921712</v>
      </c>
      <c r="F101" s="33">
        <v>29.5</v>
      </c>
      <c r="G101" s="16">
        <v>0.12156551028719154</v>
      </c>
      <c r="H101" s="9">
        <f t="shared" si="0"/>
        <v>-0.23112411379600603</v>
      </c>
    </row>
    <row r="102" spans="2:19" x14ac:dyDescent="0.35">
      <c r="B102" s="15">
        <v>44</v>
      </c>
      <c r="C102" s="16">
        <v>0.1054728941548523</v>
      </c>
      <c r="D102" s="9">
        <f t="shared" si="1"/>
        <v>-0.45802845466212111</v>
      </c>
      <c r="F102" s="33">
        <v>48.5</v>
      </c>
      <c r="G102" s="16">
        <v>0.10438912345359884</v>
      </c>
      <c r="H102" s="9">
        <f t="shared" si="0"/>
        <v>-0.38345192204778439</v>
      </c>
    </row>
    <row r="103" spans="2:19" x14ac:dyDescent="0.35">
      <c r="B103" s="15">
        <v>48</v>
      </c>
      <c r="C103" s="16">
        <v>0.1021022718556447</v>
      </c>
      <c r="D103" s="9">
        <f t="shared" si="1"/>
        <v>-0.49050747092193442</v>
      </c>
      <c r="F103" s="33">
        <v>57</v>
      </c>
      <c r="G103" s="16">
        <v>9.7467277159232327E-2</v>
      </c>
      <c r="H103" s="9">
        <f t="shared" si="0"/>
        <v>-0.45206070779860497</v>
      </c>
    </row>
    <row r="104" spans="2:19" x14ac:dyDescent="0.35">
      <c r="B104" s="33">
        <v>54</v>
      </c>
      <c r="C104" s="16">
        <v>8.518945469369725E-2</v>
      </c>
      <c r="D104" s="9">
        <f t="shared" si="1"/>
        <v>-0.67160479215032776</v>
      </c>
      <c r="F104" s="33">
        <v>71.5</v>
      </c>
      <c r="G104" s="16">
        <v>9.0890658994448315E-2</v>
      </c>
      <c r="H104" s="9">
        <f t="shared" si="0"/>
        <v>-0.52192017602419427</v>
      </c>
    </row>
    <row r="105" spans="2:19" x14ac:dyDescent="0.35">
      <c r="B105" s="33">
        <v>66</v>
      </c>
      <c r="C105" s="16">
        <v>8.7856862882711301E-2</v>
      </c>
      <c r="D105" s="9">
        <f t="shared" si="1"/>
        <v>-0.64077351507929425</v>
      </c>
    </row>
    <row r="106" spans="2:19" x14ac:dyDescent="0.35">
      <c r="B106" t="s">
        <v>13</v>
      </c>
      <c r="C106" s="17">
        <f>C98-C105</f>
        <v>7.889092975023318E-2</v>
      </c>
      <c r="F106" t="s">
        <v>13</v>
      </c>
      <c r="G106" s="17">
        <f>G98-G104</f>
        <v>6.2283782220862172E-2</v>
      </c>
    </row>
    <row r="112" spans="2:19" x14ac:dyDescent="0.35">
      <c r="B112" s="58" t="s">
        <v>179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</row>
    <row r="113" spans="2:17" x14ac:dyDescent="0.35">
      <c r="B113" t="s">
        <v>8</v>
      </c>
      <c r="E113" t="s">
        <v>9</v>
      </c>
    </row>
    <row r="114" spans="2:17" x14ac:dyDescent="0.35">
      <c r="B114" s="7" t="s">
        <v>49</v>
      </c>
      <c r="E114" s="7" t="s">
        <v>50</v>
      </c>
    </row>
    <row r="115" spans="2:17" ht="16.5" x14ac:dyDescent="0.45">
      <c r="B115" s="5" t="s">
        <v>10</v>
      </c>
      <c r="C115" s="8" t="s">
        <v>5</v>
      </c>
      <c r="E115" s="5" t="s">
        <v>10</v>
      </c>
      <c r="F115" s="8" t="s">
        <v>5</v>
      </c>
    </row>
    <row r="116" spans="2:17" x14ac:dyDescent="0.35">
      <c r="B116" s="13">
        <v>0</v>
      </c>
      <c r="C116" s="11">
        <v>206.262</v>
      </c>
      <c r="E116" s="13">
        <v>0</v>
      </c>
      <c r="F116" s="11">
        <v>49.338000000000001</v>
      </c>
      <c r="P116" t="s">
        <v>38</v>
      </c>
    </row>
    <row r="117" spans="2:17" x14ac:dyDescent="0.35">
      <c r="B117" s="13">
        <v>2</v>
      </c>
      <c r="C117" s="11">
        <v>279.85899999999998</v>
      </c>
      <c r="E117" s="13">
        <v>2</v>
      </c>
      <c r="F117" s="11">
        <v>205.321</v>
      </c>
    </row>
    <row r="118" spans="2:17" x14ac:dyDescent="0.35">
      <c r="B118" s="13">
        <v>4</v>
      </c>
      <c r="C118" s="11">
        <v>305.02800000000002</v>
      </c>
      <c r="E118" s="13">
        <v>4</v>
      </c>
      <c r="F118" s="11">
        <v>279.733</v>
      </c>
      <c r="P118" s="32" t="s">
        <v>56</v>
      </c>
      <c r="Q118">
        <v>58</v>
      </c>
    </row>
    <row r="119" spans="2:17" x14ac:dyDescent="0.35">
      <c r="B119" s="13">
        <v>6</v>
      </c>
      <c r="C119" s="11">
        <v>376.78399999999999</v>
      </c>
      <c r="E119" s="13">
        <v>6</v>
      </c>
      <c r="F119" s="11">
        <v>392.71499999999997</v>
      </c>
      <c r="P119" s="32" t="s">
        <v>57</v>
      </c>
      <c r="Q119">
        <v>43.2</v>
      </c>
    </row>
    <row r="120" spans="2:17" x14ac:dyDescent="0.35">
      <c r="B120" s="13">
        <v>8</v>
      </c>
      <c r="C120" s="11">
        <v>504.09199999999998</v>
      </c>
      <c r="E120" s="13">
        <v>8</v>
      </c>
      <c r="F120" s="11">
        <v>529.40800000000002</v>
      </c>
    </row>
    <row r="121" spans="2:17" x14ac:dyDescent="0.35">
      <c r="B121" s="13">
        <v>22</v>
      </c>
      <c r="C121" s="11">
        <v>1315.2139999999999</v>
      </c>
      <c r="E121" s="13">
        <v>22.5</v>
      </c>
      <c r="F121" s="11">
        <v>1083.145</v>
      </c>
    </row>
    <row r="122" spans="2:17" x14ac:dyDescent="0.35">
      <c r="B122" s="13">
        <v>25</v>
      </c>
      <c r="C122" s="11">
        <v>1543.3969999999999</v>
      </c>
      <c r="E122" s="13">
        <v>24.5</v>
      </c>
      <c r="F122" s="11">
        <v>1196.0609999999999</v>
      </c>
    </row>
    <row r="123" spans="2:17" x14ac:dyDescent="0.35">
      <c r="B123" s="13">
        <v>27</v>
      </c>
      <c r="C123" s="11">
        <v>1686.01</v>
      </c>
      <c r="E123" s="13">
        <v>26.5</v>
      </c>
      <c r="F123" s="11">
        <v>1223.6679999999999</v>
      </c>
    </row>
    <row r="124" spans="2:17" x14ac:dyDescent="0.35">
      <c r="B124" s="13">
        <v>29</v>
      </c>
      <c r="C124" s="11">
        <v>1871.924</v>
      </c>
      <c r="E124" s="13">
        <v>29.5</v>
      </c>
      <c r="F124" s="11">
        <v>1379.3489999999999</v>
      </c>
    </row>
    <row r="125" spans="2:17" x14ac:dyDescent="0.35">
      <c r="B125" s="13">
        <v>44</v>
      </c>
      <c r="C125" s="11">
        <v>2290.498</v>
      </c>
      <c r="E125" s="13">
        <v>48.5</v>
      </c>
      <c r="F125" s="11">
        <v>1704.723</v>
      </c>
    </row>
    <row r="126" spans="2:17" x14ac:dyDescent="0.35">
      <c r="B126" s="13">
        <v>46</v>
      </c>
      <c r="C126" s="11">
        <v>2309.8240000000001</v>
      </c>
      <c r="E126" s="13">
        <v>52</v>
      </c>
      <c r="F126" s="11">
        <v>1768.7370000000001</v>
      </c>
    </row>
    <row r="127" spans="2:17" x14ac:dyDescent="0.35">
      <c r="B127" s="13">
        <v>48</v>
      </c>
      <c r="C127" s="11">
        <v>2193.0079999999998</v>
      </c>
      <c r="E127" s="13">
        <v>55</v>
      </c>
      <c r="F127" s="11">
        <v>1800.4549999999999</v>
      </c>
    </row>
    <row r="128" spans="2:17" x14ac:dyDescent="0.35">
      <c r="B128" s="13">
        <v>50</v>
      </c>
      <c r="C128" s="11">
        <v>2008.9110000000001</v>
      </c>
      <c r="E128" s="13">
        <v>57</v>
      </c>
      <c r="F128" s="11">
        <v>1833.5340000000001</v>
      </c>
    </row>
    <row r="129" spans="2:6" x14ac:dyDescent="0.35">
      <c r="B129" s="13">
        <v>52</v>
      </c>
      <c r="C129" s="11">
        <v>2001.2750000000001</v>
      </c>
      <c r="E129" s="13">
        <v>71.5</v>
      </c>
      <c r="F129" s="11">
        <v>1820.674</v>
      </c>
    </row>
    <row r="130" spans="2:6" x14ac:dyDescent="0.35">
      <c r="B130" s="13">
        <v>54</v>
      </c>
      <c r="C130" s="11">
        <v>1890.75</v>
      </c>
      <c r="E130" s="13"/>
    </row>
    <row r="131" spans="2:6" x14ac:dyDescent="0.35">
      <c r="B131" s="13">
        <v>66</v>
      </c>
      <c r="C131" s="11">
        <v>1268.096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10.Document" shapeId="3073" r:id="rId4">
          <objectPr defaultSize="0" autoPict="0" r:id="rId5">
            <anchor moveWithCells="1">
              <from>
                <xdr:col>6</xdr:col>
                <xdr:colOff>285750</xdr:colOff>
                <xdr:row>50</xdr:row>
                <xdr:rowOff>12700</xdr:rowOff>
              </from>
              <to>
                <xdr:col>11</xdr:col>
                <xdr:colOff>190500</xdr:colOff>
                <xdr:row>65</xdr:row>
                <xdr:rowOff>171450</xdr:rowOff>
              </to>
            </anchor>
          </objectPr>
        </oleObject>
      </mc:Choice>
      <mc:Fallback>
        <oleObject progId="Prism10.Document" shapeId="3073" r:id="rId4"/>
      </mc:Fallback>
    </mc:AlternateContent>
    <mc:AlternateContent xmlns:mc="http://schemas.openxmlformats.org/markup-compatibility/2006">
      <mc:Choice Requires="x14">
        <oleObject progId="Prism10.Document" shapeId="3074" r:id="rId6">
          <objectPr defaultSize="0" r:id="rId7">
            <anchor moveWithCells="1">
              <from>
                <xdr:col>7</xdr:col>
                <xdr:colOff>0</xdr:colOff>
                <xdr:row>72</xdr:row>
                <xdr:rowOff>0</xdr:rowOff>
              </from>
              <to>
                <xdr:col>11</xdr:col>
                <xdr:colOff>666750</xdr:colOff>
                <xdr:row>88</xdr:row>
                <xdr:rowOff>88900</xdr:rowOff>
              </to>
            </anchor>
          </objectPr>
        </oleObject>
      </mc:Choice>
      <mc:Fallback>
        <oleObject progId="Prism10.Document" shapeId="3074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0C8D-DC40-4E62-AB7D-9556EC61B82C}">
  <dimension ref="B2:U127"/>
  <sheetViews>
    <sheetView topLeftCell="A37" zoomScale="80" zoomScaleNormal="80" workbookViewId="0">
      <selection activeCell="O49" sqref="O49:P53"/>
    </sheetView>
  </sheetViews>
  <sheetFormatPr baseColWidth="10" defaultRowHeight="14.5" x14ac:dyDescent="0.35"/>
  <cols>
    <col min="2" max="2" width="15.54296875" customWidth="1"/>
    <col min="6" max="6" width="14.54296875" customWidth="1"/>
  </cols>
  <sheetData>
    <row r="2" spans="2:19" x14ac:dyDescent="0.35">
      <c r="B2" t="s">
        <v>58</v>
      </c>
    </row>
    <row r="4" spans="2:19" x14ac:dyDescent="0.35">
      <c r="B4" s="58" t="s">
        <v>173</v>
      </c>
      <c r="C4" s="58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2:19" x14ac:dyDescent="0.35">
      <c r="B5" t="s">
        <v>8</v>
      </c>
    </row>
    <row r="6" spans="2:19" x14ac:dyDescent="0.35">
      <c r="B6" t="s">
        <v>49</v>
      </c>
    </row>
    <row r="7" spans="2:19" x14ac:dyDescent="0.35">
      <c r="B7" t="s">
        <v>10</v>
      </c>
      <c r="C7" t="s">
        <v>1</v>
      </c>
      <c r="D7" t="s">
        <v>2</v>
      </c>
      <c r="E7" t="s">
        <v>3</v>
      </c>
    </row>
    <row r="8" spans="2:19" x14ac:dyDescent="0.35">
      <c r="B8">
        <v>0</v>
      </c>
      <c r="C8" s="42">
        <v>16.22145222849548</v>
      </c>
      <c r="D8" s="42">
        <v>15.928690091058943</v>
      </c>
      <c r="E8" s="42">
        <v>0.29276213743653567</v>
      </c>
    </row>
    <row r="9" spans="2:19" x14ac:dyDescent="0.35">
      <c r="B9">
        <v>2</v>
      </c>
      <c r="C9" s="42">
        <v>15.036334216546445</v>
      </c>
      <c r="D9" s="42">
        <v>14.142964093068429</v>
      </c>
      <c r="E9" s="42">
        <v>0.89337012347801692</v>
      </c>
      <c r="P9" s="36" t="s">
        <v>59</v>
      </c>
      <c r="Q9" s="36" t="s">
        <v>60</v>
      </c>
    </row>
    <row r="10" spans="2:19" x14ac:dyDescent="0.35">
      <c r="B10">
        <v>4</v>
      </c>
      <c r="C10" s="42">
        <v>16.02405317577913</v>
      </c>
      <c r="D10" s="42">
        <v>14.654544960846673</v>
      </c>
      <c r="E10" s="42">
        <v>1.3695082149324573</v>
      </c>
      <c r="P10" t="s">
        <v>37</v>
      </c>
      <c r="Q10" t="s">
        <v>37</v>
      </c>
    </row>
    <row r="11" spans="2:19" x14ac:dyDescent="0.35">
      <c r="B11">
        <v>6</v>
      </c>
      <c r="C11" s="42">
        <v>16.248128313319189</v>
      </c>
      <c r="D11" s="42">
        <v>14.290063617073821</v>
      </c>
      <c r="E11" s="42">
        <v>1.9580646962453672</v>
      </c>
      <c r="O11" s="32" t="s">
        <v>35</v>
      </c>
      <c r="P11" s="32">
        <v>0.30690000000000001</v>
      </c>
      <c r="Q11" s="32">
        <v>0.21429999999999999</v>
      </c>
    </row>
    <row r="12" spans="2:19" x14ac:dyDescent="0.35">
      <c r="B12">
        <v>8</v>
      </c>
      <c r="C12" s="42">
        <v>12.830979484598938</v>
      </c>
      <c r="D12" s="42">
        <v>10.801050860112641</v>
      </c>
      <c r="E12" s="42">
        <v>2.0299286244862977</v>
      </c>
      <c r="O12" s="32" t="s">
        <v>36</v>
      </c>
      <c r="P12" s="32">
        <v>0.1951</v>
      </c>
      <c r="Q12" s="32">
        <v>0.18870000000000001</v>
      </c>
    </row>
    <row r="13" spans="2:19" x14ac:dyDescent="0.35">
      <c r="B13">
        <v>10</v>
      </c>
      <c r="C13" s="42">
        <v>13.209773529129055</v>
      </c>
      <c r="D13" s="42">
        <v>10.755787046179544</v>
      </c>
      <c r="E13" s="42">
        <v>2.4539864829495124</v>
      </c>
    </row>
    <row r="14" spans="2:19" x14ac:dyDescent="0.35">
      <c r="B14">
        <v>25</v>
      </c>
      <c r="C14" s="42">
        <v>13.052387411154537</v>
      </c>
      <c r="D14" s="42">
        <v>8.4208023580861937</v>
      </c>
      <c r="E14" s="42">
        <v>4.6315850530683438</v>
      </c>
    </row>
    <row r="15" spans="2:19" x14ac:dyDescent="0.35">
      <c r="B15">
        <v>27</v>
      </c>
      <c r="C15" s="42">
        <v>11.318471312458756</v>
      </c>
      <c r="D15" s="42">
        <v>6.2212869133753266</v>
      </c>
      <c r="E15" s="42">
        <v>5.0971843990834298</v>
      </c>
    </row>
    <row r="16" spans="2:19" x14ac:dyDescent="0.35">
      <c r="B16">
        <v>29</v>
      </c>
      <c r="C16" s="42">
        <v>10.120735376267605</v>
      </c>
      <c r="D16" s="42">
        <v>4.8231205257654111</v>
      </c>
      <c r="E16" s="42">
        <v>5.2976148505021934</v>
      </c>
    </row>
    <row r="17" spans="2:5" x14ac:dyDescent="0.35">
      <c r="B17">
        <v>31</v>
      </c>
      <c r="C17" s="42">
        <v>8.3921544945365625</v>
      </c>
      <c r="D17" s="42">
        <v>3.3539470620840763</v>
      </c>
      <c r="E17" s="42">
        <v>5.0382074324524861</v>
      </c>
    </row>
    <row r="18" spans="2:5" x14ac:dyDescent="0.35">
      <c r="B18">
        <v>33</v>
      </c>
      <c r="C18" s="42">
        <v>9.7042969244112403</v>
      </c>
      <c r="D18" s="42">
        <v>4.2146666529205747</v>
      </c>
      <c r="E18" s="42">
        <v>5.4896302714906646</v>
      </c>
    </row>
    <row r="19" spans="2:5" x14ac:dyDescent="0.35">
      <c r="B19">
        <v>35</v>
      </c>
      <c r="C19" s="42">
        <v>9.6321932927724472</v>
      </c>
      <c r="D19" s="42">
        <v>3.8172982385777918</v>
      </c>
      <c r="E19" s="42">
        <v>5.8148950541946558</v>
      </c>
    </row>
    <row r="20" spans="2:5" x14ac:dyDescent="0.35">
      <c r="B20">
        <v>52</v>
      </c>
      <c r="C20" s="42">
        <v>5.7105040983203672</v>
      </c>
      <c r="D20" s="42">
        <v>0.88896321219326402</v>
      </c>
      <c r="E20" s="42">
        <v>4.821540886127103</v>
      </c>
    </row>
    <row r="21" spans="2:5" x14ac:dyDescent="0.35">
      <c r="B21">
        <v>54</v>
      </c>
      <c r="C21" s="42">
        <v>5.1992005539012363</v>
      </c>
      <c r="D21" s="42">
        <v>0.58759475530547034</v>
      </c>
      <c r="E21" s="42">
        <v>4.6116057985957664</v>
      </c>
    </row>
    <row r="22" spans="2:5" x14ac:dyDescent="0.35">
      <c r="B22">
        <v>72</v>
      </c>
      <c r="C22" s="42">
        <v>2.2028837406175228</v>
      </c>
      <c r="D22" s="42">
        <v>0.21839023392758805</v>
      </c>
      <c r="E22" s="42">
        <v>1.984493506689935</v>
      </c>
    </row>
    <row r="25" spans="2:5" x14ac:dyDescent="0.35">
      <c r="B25" t="s">
        <v>9</v>
      </c>
    </row>
    <row r="26" spans="2:5" x14ac:dyDescent="0.35">
      <c r="B26" t="s">
        <v>50</v>
      </c>
    </row>
    <row r="27" spans="2:5" x14ac:dyDescent="0.35">
      <c r="B27" t="s">
        <v>10</v>
      </c>
      <c r="C27" t="s">
        <v>1</v>
      </c>
      <c r="D27" t="s">
        <v>2</v>
      </c>
      <c r="E27" t="s">
        <v>3</v>
      </c>
    </row>
    <row r="28" spans="2:5" x14ac:dyDescent="0.35">
      <c r="B28">
        <v>0</v>
      </c>
      <c r="C28" s="42">
        <v>16.601149296821493</v>
      </c>
      <c r="D28" s="42">
        <v>16.527428656239376</v>
      </c>
      <c r="E28" s="42">
        <v>7.3720640582118899E-2</v>
      </c>
    </row>
    <row r="29" spans="2:5" x14ac:dyDescent="0.35">
      <c r="B29">
        <v>2.5</v>
      </c>
      <c r="C29" s="42">
        <v>15.491863224876571</v>
      </c>
      <c r="D29" s="42">
        <v>15.26741329027081</v>
      </c>
      <c r="E29" s="42">
        <v>0.22444993460576237</v>
      </c>
    </row>
    <row r="30" spans="2:5" x14ac:dyDescent="0.35">
      <c r="B30">
        <v>5.5</v>
      </c>
      <c r="C30" s="42">
        <v>14.979303474038623</v>
      </c>
      <c r="D30" s="42">
        <v>14.244173668846843</v>
      </c>
      <c r="E30" s="42">
        <v>0.73512980519178039</v>
      </c>
    </row>
    <row r="31" spans="2:5" x14ac:dyDescent="0.35">
      <c r="B31">
        <v>7.5</v>
      </c>
      <c r="C31" s="42">
        <v>14.997057509990437</v>
      </c>
      <c r="D31" s="42">
        <v>14.090605098101292</v>
      </c>
      <c r="E31" s="42">
        <v>0.90645241188914605</v>
      </c>
    </row>
    <row r="32" spans="2:5" x14ac:dyDescent="0.35">
      <c r="B32">
        <v>10</v>
      </c>
      <c r="C32" s="42">
        <v>14.151777820997863</v>
      </c>
      <c r="D32" s="42">
        <v>13.078848269543807</v>
      </c>
      <c r="E32" s="42">
        <v>1.0729295514540564</v>
      </c>
    </row>
    <row r="33" spans="2:19" x14ac:dyDescent="0.35">
      <c r="B33">
        <v>23</v>
      </c>
      <c r="C33" s="42">
        <v>12.539795307973783</v>
      </c>
      <c r="D33" s="42">
        <v>10.655765647268494</v>
      </c>
      <c r="E33" s="42">
        <v>1.8840296607052884</v>
      </c>
    </row>
    <row r="34" spans="2:19" x14ac:dyDescent="0.35">
      <c r="B34">
        <v>26.5</v>
      </c>
      <c r="C34" s="42">
        <v>11.688597868283921</v>
      </c>
      <c r="D34" s="42">
        <v>9.5344322287455157</v>
      </c>
      <c r="E34" s="42">
        <v>2.1541656395384057</v>
      </c>
    </row>
    <row r="35" spans="2:19" x14ac:dyDescent="0.35">
      <c r="B35">
        <v>56</v>
      </c>
      <c r="C35" s="42">
        <v>5.0404447053130585</v>
      </c>
      <c r="D35" s="42">
        <v>2.8319403845336049</v>
      </c>
      <c r="E35" s="42">
        <v>2.2085043207794541</v>
      </c>
    </row>
    <row r="36" spans="2:19" x14ac:dyDescent="0.35">
      <c r="B36">
        <v>73</v>
      </c>
      <c r="C36" s="42">
        <v>2.8238458308664409</v>
      </c>
      <c r="D36" s="42">
        <v>0.86713385373117491</v>
      </c>
      <c r="E36" s="42">
        <v>1.9567119771352659</v>
      </c>
    </row>
    <row r="44" spans="2:19" x14ac:dyDescent="0.35">
      <c r="B44" s="58" t="s">
        <v>174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</row>
    <row r="45" spans="2:19" x14ac:dyDescent="0.35">
      <c r="B45" t="s">
        <v>8</v>
      </c>
      <c r="E45" t="s">
        <v>9</v>
      </c>
    </row>
    <row r="46" spans="2:19" x14ac:dyDescent="0.35">
      <c r="B46" t="s">
        <v>49</v>
      </c>
      <c r="E46" t="s">
        <v>50</v>
      </c>
      <c r="O46" s="36" t="s">
        <v>59</v>
      </c>
      <c r="P46" s="36" t="s">
        <v>60</v>
      </c>
    </row>
    <row r="47" spans="2:19" x14ac:dyDescent="0.35">
      <c r="B47" t="s">
        <v>10</v>
      </c>
      <c r="C47" t="s">
        <v>3</v>
      </c>
      <c r="E47" t="s">
        <v>10</v>
      </c>
      <c r="F47" t="s">
        <v>3</v>
      </c>
      <c r="N47" s="22" t="s">
        <v>26</v>
      </c>
      <c r="O47" s="37"/>
      <c r="P47" s="37"/>
    </row>
    <row r="48" spans="2:19" x14ac:dyDescent="0.35">
      <c r="B48">
        <v>0</v>
      </c>
      <c r="C48" s="42">
        <v>0.29276213743653567</v>
      </c>
      <c r="E48">
        <v>0</v>
      </c>
      <c r="F48" s="42">
        <v>7.3720640582118899E-2</v>
      </c>
      <c r="N48" s="22" t="s">
        <v>16</v>
      </c>
      <c r="O48" s="37"/>
      <c r="P48" s="37"/>
    </row>
    <row r="49" spans="2:16" x14ac:dyDescent="0.35">
      <c r="B49">
        <v>2</v>
      </c>
      <c r="C49" s="42">
        <v>0.89337012347801692</v>
      </c>
      <c r="E49">
        <v>2.5</v>
      </c>
      <c r="F49" s="42">
        <v>0.22444993460576237</v>
      </c>
      <c r="N49" s="22" t="s">
        <v>27</v>
      </c>
      <c r="O49" s="37">
        <v>5.8310000000000004</v>
      </c>
      <c r="P49" s="37">
        <v>2.738</v>
      </c>
    </row>
    <row r="50" spans="2:16" x14ac:dyDescent="0.35">
      <c r="B50">
        <v>4</v>
      </c>
      <c r="C50" s="42">
        <v>1.3695082149324573</v>
      </c>
      <c r="E50">
        <v>5.5</v>
      </c>
      <c r="F50" s="42">
        <v>0.73512980519178039</v>
      </c>
      <c r="N50" s="22" t="s">
        <v>28</v>
      </c>
      <c r="O50" s="37">
        <v>39.57</v>
      </c>
      <c r="P50" s="37">
        <v>47.68</v>
      </c>
    </row>
    <row r="51" spans="2:16" x14ac:dyDescent="0.35">
      <c r="B51">
        <v>6</v>
      </c>
      <c r="C51" s="42">
        <v>1.9580646962453672</v>
      </c>
      <c r="E51">
        <v>7.5</v>
      </c>
      <c r="F51" s="42">
        <v>0.90645241188914605</v>
      </c>
      <c r="N51" s="22" t="s">
        <v>29</v>
      </c>
      <c r="O51" s="37">
        <v>21.18</v>
      </c>
      <c r="P51" s="37">
        <v>25.84</v>
      </c>
    </row>
    <row r="52" spans="2:16" ht="16" x14ac:dyDescent="0.4">
      <c r="B52">
        <v>8</v>
      </c>
      <c r="C52" s="42">
        <v>2.0299286244862977</v>
      </c>
      <c r="E52">
        <v>10</v>
      </c>
      <c r="F52" s="42">
        <v>1.0729295514540564</v>
      </c>
      <c r="N52" s="31" t="s">
        <v>30</v>
      </c>
      <c r="O52" s="25">
        <f>O51*O49/0.3989</f>
        <v>309.60285785911259</v>
      </c>
      <c r="P52" s="25">
        <f>P51*P49/0.3989</f>
        <v>177.36254700426173</v>
      </c>
    </row>
    <row r="53" spans="2:16" ht="16" x14ac:dyDescent="0.4">
      <c r="B53">
        <v>10</v>
      </c>
      <c r="C53" s="42">
        <v>2.4539864829495124</v>
      </c>
      <c r="E53">
        <v>23</v>
      </c>
      <c r="F53" s="42">
        <v>1.8840296607052884</v>
      </c>
      <c r="M53" s="28" t="s">
        <v>34</v>
      </c>
      <c r="N53" s="27" t="s">
        <v>31</v>
      </c>
      <c r="O53">
        <f>O50*2</f>
        <v>79.14</v>
      </c>
      <c r="P53">
        <f>P50*2</f>
        <v>95.36</v>
      </c>
    </row>
    <row r="54" spans="2:16" ht="16" x14ac:dyDescent="0.4">
      <c r="B54">
        <v>25</v>
      </c>
      <c r="C54" s="42">
        <v>4.6315850530683438</v>
      </c>
      <c r="E54">
        <v>26.5</v>
      </c>
      <c r="F54" s="42">
        <v>2.1541656395384057</v>
      </c>
      <c r="N54" s="27"/>
    </row>
    <row r="55" spans="2:16" x14ac:dyDescent="0.35">
      <c r="B55">
        <v>27</v>
      </c>
      <c r="C55" s="42">
        <v>5.0971843990834298</v>
      </c>
      <c r="E55">
        <v>56</v>
      </c>
      <c r="F55" s="42">
        <v>2.2085043207794541</v>
      </c>
    </row>
    <row r="56" spans="2:16" x14ac:dyDescent="0.35">
      <c r="B56">
        <v>29</v>
      </c>
      <c r="C56" s="42">
        <v>5.2976148505021934</v>
      </c>
      <c r="E56">
        <v>73</v>
      </c>
      <c r="F56" s="42">
        <v>1.9567119771352659</v>
      </c>
    </row>
    <row r="57" spans="2:16" x14ac:dyDescent="0.35">
      <c r="B57">
        <v>31</v>
      </c>
      <c r="C57" s="42">
        <v>5.0382074324524861</v>
      </c>
    </row>
    <row r="58" spans="2:16" x14ac:dyDescent="0.35">
      <c r="B58">
        <v>33</v>
      </c>
      <c r="C58" s="42">
        <v>5.4896302714906646</v>
      </c>
    </row>
    <row r="59" spans="2:16" x14ac:dyDescent="0.35">
      <c r="B59">
        <v>35</v>
      </c>
      <c r="C59" s="42">
        <v>5.8148950541946558</v>
      </c>
    </row>
    <row r="60" spans="2:16" x14ac:dyDescent="0.35">
      <c r="B60">
        <v>52</v>
      </c>
      <c r="C60" s="42">
        <v>4.821540886127103</v>
      </c>
    </row>
    <row r="61" spans="2:16" x14ac:dyDescent="0.35">
      <c r="B61">
        <v>54</v>
      </c>
      <c r="C61" s="42">
        <v>4.6116057985957664</v>
      </c>
    </row>
    <row r="62" spans="2:16" x14ac:dyDescent="0.35">
      <c r="B62">
        <v>72</v>
      </c>
      <c r="C62" s="42">
        <v>1.984493506689935</v>
      </c>
    </row>
    <row r="66" spans="2:21" x14ac:dyDescent="0.35">
      <c r="B66" s="58" t="s">
        <v>175</v>
      </c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6"/>
      <c r="O66" s="57"/>
      <c r="P66" s="57"/>
      <c r="Q66" s="55"/>
      <c r="R66" s="55"/>
      <c r="S66" s="56"/>
    </row>
    <row r="67" spans="2:21" x14ac:dyDescent="0.35">
      <c r="B67" t="s">
        <v>8</v>
      </c>
      <c r="E67" t="s">
        <v>9</v>
      </c>
    </row>
    <row r="68" spans="2:21" x14ac:dyDescent="0.35">
      <c r="B68" s="7" t="s">
        <v>49</v>
      </c>
      <c r="E68" s="7" t="s">
        <v>50</v>
      </c>
      <c r="S68" s="22"/>
      <c r="T68" s="37"/>
      <c r="U68" s="37"/>
    </row>
    <row r="69" spans="2:21" x14ac:dyDescent="0.35">
      <c r="B69" s="5" t="s">
        <v>10</v>
      </c>
      <c r="C69" s="7" t="s">
        <v>4</v>
      </c>
      <c r="E69" s="5" t="s">
        <v>10</v>
      </c>
      <c r="F69" s="7" t="s">
        <v>4</v>
      </c>
      <c r="O69" s="36" t="s">
        <v>59</v>
      </c>
      <c r="P69" s="36" t="s">
        <v>60</v>
      </c>
      <c r="S69" s="22"/>
      <c r="T69" s="37"/>
      <c r="U69" s="37"/>
    </row>
    <row r="70" spans="2:21" x14ac:dyDescent="0.35">
      <c r="B70" s="13">
        <v>0</v>
      </c>
      <c r="C70" s="10">
        <v>6.8576410000000003E-3</v>
      </c>
      <c r="E70" s="13">
        <v>0</v>
      </c>
      <c r="F70" s="10">
        <v>1.0910399999999999E-3</v>
      </c>
      <c r="N70" s="23" t="s">
        <v>15</v>
      </c>
      <c r="S70" s="22"/>
      <c r="T70" s="37"/>
      <c r="U70" s="37"/>
    </row>
    <row r="71" spans="2:21" x14ac:dyDescent="0.35">
      <c r="B71" s="13">
        <v>2</v>
      </c>
      <c r="C71" s="10">
        <v>2.4134032100000001E-2</v>
      </c>
      <c r="E71" s="13">
        <v>2.5</v>
      </c>
      <c r="F71" s="10">
        <v>8.4851090000000004E-2</v>
      </c>
      <c r="N71" s="23" t="s">
        <v>16</v>
      </c>
      <c r="S71" s="22"/>
      <c r="T71" s="37"/>
      <c r="U71" s="37"/>
    </row>
    <row r="72" spans="2:21" x14ac:dyDescent="0.35">
      <c r="B72" s="13">
        <v>4</v>
      </c>
      <c r="C72" s="10">
        <v>2.768514E-2</v>
      </c>
      <c r="E72" s="13">
        <v>5.5</v>
      </c>
      <c r="F72" s="10">
        <v>0.15304108999999999</v>
      </c>
      <c r="N72" s="22" t="s">
        <v>17</v>
      </c>
      <c r="O72" s="37">
        <v>0.66690000000000005</v>
      </c>
      <c r="P72" s="37">
        <v>1.093</v>
      </c>
      <c r="S72" s="22"/>
      <c r="T72" s="37"/>
      <c r="U72" s="37"/>
    </row>
    <row r="73" spans="2:21" x14ac:dyDescent="0.35">
      <c r="B73" s="13">
        <v>6</v>
      </c>
      <c r="C73" s="10">
        <v>2.6253149999999999E-2</v>
      </c>
      <c r="E73" s="13">
        <v>7.5</v>
      </c>
      <c r="F73" s="10">
        <v>0.11603665000000001</v>
      </c>
      <c r="N73" s="22" t="s">
        <v>18</v>
      </c>
      <c r="O73" s="37">
        <v>67.23</v>
      </c>
      <c r="P73" s="37">
        <v>12.9</v>
      </c>
      <c r="S73" s="22"/>
      <c r="T73" s="37"/>
      <c r="U73" s="37"/>
    </row>
    <row r="74" spans="2:21" x14ac:dyDescent="0.35">
      <c r="B74" s="13">
        <v>8</v>
      </c>
      <c r="C74" s="10">
        <v>2.898075E-2</v>
      </c>
      <c r="E74" s="13">
        <v>10</v>
      </c>
      <c r="F74" s="10">
        <v>8.8078749999999997E-2</v>
      </c>
      <c r="N74" s="22" t="s">
        <v>19</v>
      </c>
      <c r="O74" s="37">
        <v>4.4569999999999999</v>
      </c>
      <c r="P74" s="37">
        <v>2.5379999999999998</v>
      </c>
      <c r="S74" s="22"/>
      <c r="T74" s="37"/>
      <c r="U74" s="37"/>
    </row>
    <row r="75" spans="2:21" x14ac:dyDescent="0.35">
      <c r="B75" s="13">
        <v>10</v>
      </c>
      <c r="C75" s="10">
        <v>2.9230780000000001E-2</v>
      </c>
      <c r="E75" s="13">
        <v>23</v>
      </c>
      <c r="F75" s="10">
        <v>4.6596499999999999E-2</v>
      </c>
      <c r="N75" s="22" t="s">
        <v>20</v>
      </c>
      <c r="O75" s="37">
        <v>0.79700000000000004</v>
      </c>
      <c r="P75" s="37">
        <v>0.95379999999999998</v>
      </c>
      <c r="S75" s="22"/>
      <c r="T75" s="37"/>
      <c r="U75" s="37"/>
    </row>
    <row r="76" spans="2:21" x14ac:dyDescent="0.35">
      <c r="B76" s="13">
        <v>25</v>
      </c>
      <c r="C76" s="10">
        <v>1.9309135000000002E-2</v>
      </c>
      <c r="E76" s="13">
        <v>26.5</v>
      </c>
      <c r="F76" s="10">
        <v>3.2776659999999999E-2</v>
      </c>
      <c r="N76" s="24" t="s">
        <v>23</v>
      </c>
      <c r="O76" s="25">
        <f>O72*SQRT(2*3.1416)*LN(O74)</f>
        <v>2.4982740310217237</v>
      </c>
      <c r="P76" s="25">
        <f>P72*SQRT(2*3.1416)*LN(P74)</f>
        <v>2.5517364588886298</v>
      </c>
      <c r="S76" s="22"/>
      <c r="T76" s="37"/>
      <c r="U76" s="37"/>
    </row>
    <row r="77" spans="2:21" x14ac:dyDescent="0.35">
      <c r="B77" s="13">
        <v>27</v>
      </c>
      <c r="C77" s="10">
        <v>2.1698057999999999E-2</v>
      </c>
      <c r="E77" s="33">
        <v>28</v>
      </c>
      <c r="F77" s="10">
        <v>2.6821399999999999E-2</v>
      </c>
      <c r="S77" s="22"/>
      <c r="T77" s="37"/>
      <c r="U77" s="37"/>
    </row>
    <row r="78" spans="2:21" x14ac:dyDescent="0.35">
      <c r="B78" s="13">
        <v>29</v>
      </c>
      <c r="C78" s="10">
        <v>2.4730240000000001E-2</v>
      </c>
      <c r="E78" s="33">
        <v>30</v>
      </c>
      <c r="F78" s="10">
        <v>3.243571E-2</v>
      </c>
      <c r="N78" s="22"/>
      <c r="S78" s="22"/>
      <c r="T78" s="37"/>
      <c r="U78" s="37"/>
    </row>
    <row r="79" spans="2:21" x14ac:dyDescent="0.35">
      <c r="B79" s="13">
        <v>31</v>
      </c>
      <c r="C79" s="10">
        <v>2.4650685000000002E-2</v>
      </c>
      <c r="E79" s="33">
        <v>49</v>
      </c>
      <c r="F79" s="10">
        <v>5.6688620000000002E-3</v>
      </c>
      <c r="S79" s="22"/>
      <c r="T79" s="37"/>
      <c r="U79" s="37"/>
    </row>
    <row r="80" spans="2:21" x14ac:dyDescent="0.35">
      <c r="B80" s="13">
        <v>33</v>
      </c>
      <c r="C80" s="10">
        <v>2.0200151E-2</v>
      </c>
      <c r="S80" s="22"/>
      <c r="T80" s="37"/>
      <c r="U80" s="37"/>
    </row>
    <row r="81" spans="2:21" x14ac:dyDescent="0.35">
      <c r="B81" s="13">
        <v>35</v>
      </c>
      <c r="C81" s="10">
        <v>1.8595413000000002E-2</v>
      </c>
      <c r="S81" s="22"/>
      <c r="T81" s="37"/>
      <c r="U81" s="37"/>
    </row>
    <row r="82" spans="2:21" x14ac:dyDescent="0.35">
      <c r="B82" s="13">
        <v>52</v>
      </c>
      <c r="C82" s="10">
        <v>7.9532270000000002E-3</v>
      </c>
      <c r="S82" s="22"/>
      <c r="T82" s="37"/>
      <c r="U82" s="37"/>
    </row>
    <row r="83" spans="2:21" x14ac:dyDescent="0.35">
      <c r="B83" s="13">
        <v>54</v>
      </c>
      <c r="C83" s="10">
        <v>9.6397929999999989E-3</v>
      </c>
      <c r="S83" s="22"/>
      <c r="T83" s="37"/>
      <c r="U83" s="37"/>
    </row>
    <row r="84" spans="2:21" x14ac:dyDescent="0.35">
      <c r="B84" s="13">
        <v>72</v>
      </c>
      <c r="C84" s="10">
        <v>3.3708589999999999E-3</v>
      </c>
    </row>
    <row r="88" spans="2:21" x14ac:dyDescent="0.35">
      <c r="B88" s="58" t="s">
        <v>176</v>
      </c>
      <c r="C88" s="58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</row>
    <row r="89" spans="2:21" x14ac:dyDescent="0.35">
      <c r="B89" t="s">
        <v>8</v>
      </c>
      <c r="F89" t="s">
        <v>9</v>
      </c>
    </row>
    <row r="90" spans="2:21" x14ac:dyDescent="0.35">
      <c r="B90" s="7" t="s">
        <v>49</v>
      </c>
      <c r="C90" t="s">
        <v>61</v>
      </c>
      <c r="F90" s="7" t="s">
        <v>50</v>
      </c>
      <c r="G90" t="s">
        <v>61</v>
      </c>
      <c r="P90" t="s">
        <v>177</v>
      </c>
    </row>
    <row r="91" spans="2:21" x14ac:dyDescent="0.35">
      <c r="B91" s="38" t="s">
        <v>10</v>
      </c>
      <c r="C91" s="39" t="s">
        <v>53</v>
      </c>
      <c r="D91" t="s">
        <v>62</v>
      </c>
      <c r="F91" s="40" t="s">
        <v>170</v>
      </c>
      <c r="G91" s="41" t="s">
        <v>53</v>
      </c>
      <c r="H91" t="s">
        <v>62</v>
      </c>
      <c r="P91" t="s">
        <v>25</v>
      </c>
    </row>
    <row r="92" spans="2:21" x14ac:dyDescent="0.35">
      <c r="B92" s="15">
        <v>0</v>
      </c>
      <c r="C92" s="16">
        <v>0.33573996086132346</v>
      </c>
      <c r="D92">
        <f t="shared" ref="D92:D99" si="0">LN(C92/$C$92)</f>
        <v>0</v>
      </c>
      <c r="F92" s="33">
        <v>0</v>
      </c>
      <c r="G92" s="16">
        <v>0.31731394667250989</v>
      </c>
      <c r="H92">
        <f t="shared" ref="H92:H97" si="1">LN(G92/$G$92)</f>
        <v>0</v>
      </c>
      <c r="Q92" s="36" t="s">
        <v>59</v>
      </c>
      <c r="R92" s="36" t="s">
        <v>60</v>
      </c>
    </row>
    <row r="93" spans="2:21" x14ac:dyDescent="0.35">
      <c r="B93" s="15">
        <v>4</v>
      </c>
      <c r="C93" s="16">
        <v>0.30271531286066256</v>
      </c>
      <c r="D93" s="10">
        <f t="shared" si="0"/>
        <v>-0.10354413199108459</v>
      </c>
      <c r="F93" s="33">
        <v>10</v>
      </c>
      <c r="G93" s="16">
        <v>0.29782265213799058</v>
      </c>
      <c r="H93" s="10">
        <f t="shared" si="1"/>
        <v>-6.3393469545191275E-2</v>
      </c>
      <c r="P93" t="s">
        <v>24</v>
      </c>
    </row>
    <row r="94" spans="2:21" x14ac:dyDescent="0.35">
      <c r="B94" s="15">
        <v>10</v>
      </c>
      <c r="C94" s="16">
        <v>0.31096916026156751</v>
      </c>
      <c r="D94" s="10">
        <f t="shared" si="0"/>
        <v>-7.6643190203739303E-2</v>
      </c>
      <c r="F94" s="33">
        <v>23</v>
      </c>
      <c r="G94" s="16">
        <v>0.231430034126341</v>
      </c>
      <c r="H94" s="10">
        <f t="shared" si="1"/>
        <v>-0.31561405238832885</v>
      </c>
      <c r="P94" t="s">
        <v>47</v>
      </c>
      <c r="Q94">
        <v>-3.0999999999999999E-3</v>
      </c>
      <c r="R94">
        <v>-3.5000000000000001E-3</v>
      </c>
    </row>
    <row r="95" spans="2:21" x14ac:dyDescent="0.35">
      <c r="B95" s="15">
        <v>25</v>
      </c>
      <c r="C95" s="16">
        <v>0.29329746075587976</v>
      </c>
      <c r="D95" s="10">
        <f t="shared" si="0"/>
        <v>-0.13514961587182228</v>
      </c>
      <c r="F95" s="33">
        <v>55</v>
      </c>
      <c r="G95" s="16">
        <v>0.20363488372033089</v>
      </c>
      <c r="H95" s="10">
        <f t="shared" si="1"/>
        <v>-0.44356304725897328</v>
      </c>
    </row>
    <row r="96" spans="2:21" x14ac:dyDescent="0.35">
      <c r="B96" s="15">
        <v>29</v>
      </c>
      <c r="C96" s="16">
        <v>0.30040270504680877</v>
      </c>
      <c r="D96" s="10">
        <f t="shared" si="0"/>
        <v>-0.11121300965418769</v>
      </c>
      <c r="F96" s="33">
        <v>56</v>
      </c>
      <c r="G96" s="16">
        <v>0.25845808300111822</v>
      </c>
      <c r="H96" s="10">
        <f t="shared" si="1"/>
        <v>-0.20515812577304551</v>
      </c>
    </row>
    <row r="97" spans="2:19" x14ac:dyDescent="0.35">
      <c r="B97" s="15">
        <v>35</v>
      </c>
      <c r="C97" s="16">
        <v>0.28187776202353582</v>
      </c>
      <c r="D97" s="10">
        <f t="shared" si="0"/>
        <v>-0.17486342535784269</v>
      </c>
      <c r="F97" s="33">
        <v>73</v>
      </c>
      <c r="G97" s="16">
        <v>0.25181723901482073</v>
      </c>
      <c r="H97" s="10">
        <f t="shared" si="1"/>
        <v>-0.23118806944693801</v>
      </c>
    </row>
    <row r="98" spans="2:19" x14ac:dyDescent="0.35">
      <c r="B98" s="15">
        <v>52</v>
      </c>
      <c r="C98" s="16">
        <v>0.27092408418569064</v>
      </c>
      <c r="D98" s="10">
        <f t="shared" si="0"/>
        <v>-0.21449828484066225</v>
      </c>
    </row>
    <row r="99" spans="2:19" x14ac:dyDescent="0.35">
      <c r="B99" s="33">
        <v>72</v>
      </c>
      <c r="C99" s="16">
        <v>0.26030658260383882</v>
      </c>
      <c r="D99" s="10">
        <f t="shared" si="0"/>
        <v>-0.25447683411112648</v>
      </c>
    </row>
    <row r="102" spans="2:19" x14ac:dyDescent="0.35">
      <c r="B102" t="s">
        <v>13</v>
      </c>
      <c r="C102" s="17">
        <f>C92-C99</f>
        <v>7.543337825748464E-2</v>
      </c>
      <c r="F102" t="s">
        <v>13</v>
      </c>
      <c r="G102" s="17">
        <f>G92-G97</f>
        <v>6.5496707657689168E-2</v>
      </c>
    </row>
    <row r="109" spans="2:19" x14ac:dyDescent="0.35">
      <c r="B109" s="58" t="s">
        <v>179</v>
      </c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</row>
    <row r="110" spans="2:19" x14ac:dyDescent="0.35">
      <c r="B110" t="s">
        <v>8</v>
      </c>
      <c r="E110" t="s">
        <v>9</v>
      </c>
    </row>
    <row r="111" spans="2:19" x14ac:dyDescent="0.35">
      <c r="B111" s="7" t="s">
        <v>49</v>
      </c>
      <c r="E111" s="7" t="s">
        <v>50</v>
      </c>
    </row>
    <row r="112" spans="2:19" ht="16.5" x14ac:dyDescent="0.45">
      <c r="B112" s="5" t="s">
        <v>10</v>
      </c>
      <c r="C112" s="8" t="s">
        <v>5</v>
      </c>
      <c r="E112" s="5" t="s">
        <v>10</v>
      </c>
      <c r="F112" s="8" t="s">
        <v>5</v>
      </c>
    </row>
    <row r="113" spans="2:17" x14ac:dyDescent="0.35">
      <c r="B113" s="13">
        <v>0</v>
      </c>
      <c r="C113" s="11">
        <v>548.57399999999996</v>
      </c>
      <c r="E113" s="13">
        <v>0</v>
      </c>
      <c r="F113" s="11">
        <v>13.859</v>
      </c>
      <c r="P113" t="s">
        <v>38</v>
      </c>
    </row>
    <row r="114" spans="2:17" x14ac:dyDescent="0.35">
      <c r="B114" s="13">
        <v>2</v>
      </c>
      <c r="C114" s="11">
        <v>709.34699999999998</v>
      </c>
      <c r="E114" s="13">
        <v>2.5</v>
      </c>
      <c r="F114" s="11">
        <v>347.93700000000001</v>
      </c>
    </row>
    <row r="115" spans="2:17" x14ac:dyDescent="0.35">
      <c r="B115" s="13">
        <v>4</v>
      </c>
      <c r="C115" s="11">
        <v>994.67200000000003</v>
      </c>
      <c r="E115" s="13">
        <v>5.5</v>
      </c>
      <c r="F115" s="11">
        <v>545.44200000000001</v>
      </c>
      <c r="P115" s="32" t="s">
        <v>63</v>
      </c>
      <c r="Q115">
        <v>108.9</v>
      </c>
    </row>
    <row r="116" spans="2:17" x14ac:dyDescent="0.35">
      <c r="B116" s="13">
        <v>6</v>
      </c>
      <c r="C116" s="11">
        <v>1186.5119999999999</v>
      </c>
      <c r="E116" s="13">
        <v>7.5</v>
      </c>
      <c r="F116" s="11">
        <v>617.702</v>
      </c>
      <c r="P116" s="32" t="s">
        <v>64</v>
      </c>
      <c r="Q116">
        <v>71.599999999999994</v>
      </c>
    </row>
    <row r="117" spans="2:17" x14ac:dyDescent="0.35">
      <c r="B117" s="13">
        <v>8</v>
      </c>
      <c r="C117" s="11">
        <v>1442.68</v>
      </c>
      <c r="E117" s="13">
        <v>10</v>
      </c>
      <c r="F117" s="11">
        <v>768.47799999999995</v>
      </c>
    </row>
    <row r="118" spans="2:17" x14ac:dyDescent="0.35">
      <c r="B118" s="13">
        <v>10</v>
      </c>
      <c r="C118" s="11">
        <v>1594.9449999999999</v>
      </c>
      <c r="E118" s="13">
        <v>23</v>
      </c>
      <c r="F118" s="11">
        <v>1413.35</v>
      </c>
    </row>
    <row r="119" spans="2:17" x14ac:dyDescent="0.35">
      <c r="B119" s="13">
        <v>25</v>
      </c>
      <c r="C119" s="11">
        <v>2802.982</v>
      </c>
      <c r="E119" s="13">
        <v>26.5</v>
      </c>
      <c r="F119" s="11">
        <v>1496.4480000000001</v>
      </c>
    </row>
    <row r="120" spans="2:17" x14ac:dyDescent="0.35">
      <c r="B120" s="13">
        <v>27</v>
      </c>
      <c r="C120" s="11">
        <v>2861.3009999999999</v>
      </c>
      <c r="E120" s="33">
        <v>28</v>
      </c>
      <c r="F120" s="11">
        <v>1450.876</v>
      </c>
    </row>
    <row r="121" spans="2:17" x14ac:dyDescent="0.35">
      <c r="B121" s="13">
        <v>29</v>
      </c>
      <c r="C121" s="11">
        <v>2981.6410000000001</v>
      </c>
      <c r="E121" s="33">
        <v>30</v>
      </c>
      <c r="F121" s="11">
        <v>1407.5740000000001</v>
      </c>
    </row>
    <row r="122" spans="2:17" x14ac:dyDescent="0.35">
      <c r="B122" s="13">
        <v>31</v>
      </c>
      <c r="C122" s="11">
        <v>3216.96</v>
      </c>
      <c r="E122" s="33">
        <v>49</v>
      </c>
      <c r="F122" s="11">
        <v>2223.6309999999999</v>
      </c>
    </row>
    <row r="123" spans="2:17" x14ac:dyDescent="0.35">
      <c r="B123" s="13">
        <v>33</v>
      </c>
      <c r="C123" s="11">
        <v>3298.6640000000002</v>
      </c>
    </row>
    <row r="124" spans="2:17" x14ac:dyDescent="0.35">
      <c r="B124" s="13">
        <v>35</v>
      </c>
      <c r="C124" s="11">
        <v>3447.4092000000001</v>
      </c>
    </row>
    <row r="125" spans="2:17" x14ac:dyDescent="0.35">
      <c r="B125" s="13">
        <v>52</v>
      </c>
      <c r="C125" s="11">
        <v>2557.4740000000002</v>
      </c>
    </row>
    <row r="126" spans="2:17" x14ac:dyDescent="0.35">
      <c r="B126" s="13">
        <v>54</v>
      </c>
      <c r="C126" s="11">
        <v>2380.0889999999999</v>
      </c>
    </row>
    <row r="127" spans="2:17" x14ac:dyDescent="0.35">
      <c r="B127" s="13">
        <v>72</v>
      </c>
      <c r="C127" s="11">
        <v>1710.239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10.Document" shapeId="4097" r:id="rId4">
          <objectPr defaultSize="0" r:id="rId5">
            <anchor moveWithCells="1">
              <from>
                <xdr:col>6</xdr:col>
                <xdr:colOff>317500</xdr:colOff>
                <xdr:row>46</xdr:row>
                <xdr:rowOff>38100</xdr:rowOff>
              </from>
              <to>
                <xdr:col>10</xdr:col>
                <xdr:colOff>793750</xdr:colOff>
                <xdr:row>62</xdr:row>
                <xdr:rowOff>69850</xdr:rowOff>
              </to>
            </anchor>
          </objectPr>
        </oleObject>
      </mc:Choice>
      <mc:Fallback>
        <oleObject progId="Prism10.Document" shapeId="4097" r:id="rId4"/>
      </mc:Fallback>
    </mc:AlternateContent>
    <mc:AlternateContent xmlns:mc="http://schemas.openxmlformats.org/markup-compatibility/2006">
      <mc:Choice Requires="x14">
        <oleObject progId="Prism10.Document" shapeId="4098" r:id="rId6">
          <objectPr defaultSize="0" r:id="rId7">
            <anchor moveWithCells="1">
              <from>
                <xdr:col>7</xdr:col>
                <xdr:colOff>0</xdr:colOff>
                <xdr:row>68</xdr:row>
                <xdr:rowOff>0</xdr:rowOff>
              </from>
              <to>
                <xdr:col>11</xdr:col>
                <xdr:colOff>666750</xdr:colOff>
                <xdr:row>84</xdr:row>
                <xdr:rowOff>88900</xdr:rowOff>
              </to>
            </anchor>
          </objectPr>
        </oleObject>
      </mc:Choice>
      <mc:Fallback>
        <oleObject progId="Prism10.Document" shapeId="4098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89A29-E585-4D9B-92C3-B1791C213FCC}">
  <dimension ref="B4:S117"/>
  <sheetViews>
    <sheetView topLeftCell="A34" zoomScale="80" zoomScaleNormal="80" workbookViewId="0">
      <selection activeCell="O50" sqref="O50:P54"/>
    </sheetView>
  </sheetViews>
  <sheetFormatPr baseColWidth="10" defaultRowHeight="14.5" x14ac:dyDescent="0.35"/>
  <cols>
    <col min="2" max="2" width="14.26953125" customWidth="1"/>
    <col min="6" max="6" width="14.453125" customWidth="1"/>
  </cols>
  <sheetData>
    <row r="4" spans="2:19" x14ac:dyDescent="0.35">
      <c r="B4" t="s">
        <v>65</v>
      </c>
    </row>
    <row r="7" spans="2:19" x14ac:dyDescent="0.35">
      <c r="B7" s="58" t="s">
        <v>173</v>
      </c>
      <c r="C7" s="58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2:19" x14ac:dyDescent="0.35">
      <c r="B8" t="s">
        <v>8</v>
      </c>
    </row>
    <row r="9" spans="2:19" x14ac:dyDescent="0.35">
      <c r="B9" s="7" t="s">
        <v>49</v>
      </c>
    </row>
    <row r="10" spans="2:19" x14ac:dyDescent="0.35">
      <c r="B10" s="5" t="s">
        <v>10</v>
      </c>
      <c r="C10" s="6" t="s">
        <v>1</v>
      </c>
      <c r="D10" s="6" t="s">
        <v>2</v>
      </c>
      <c r="E10" s="6" t="s">
        <v>3</v>
      </c>
    </row>
    <row r="11" spans="2:19" x14ac:dyDescent="0.35">
      <c r="B11" s="13">
        <v>0</v>
      </c>
      <c r="C11" s="9">
        <v>15.572770196036178</v>
      </c>
      <c r="D11" s="9">
        <v>15.1485307905726</v>
      </c>
      <c r="E11" s="9">
        <v>0.42423940546357802</v>
      </c>
    </row>
    <row r="12" spans="2:19" x14ac:dyDescent="0.35">
      <c r="B12" s="13">
        <v>2</v>
      </c>
      <c r="C12" s="9">
        <v>15.813171210633271</v>
      </c>
      <c r="D12" s="9">
        <v>15.096394067070309</v>
      </c>
      <c r="E12" s="9">
        <v>0.71677714356296396</v>
      </c>
    </row>
    <row r="13" spans="2:19" x14ac:dyDescent="0.35">
      <c r="B13" s="13">
        <v>4</v>
      </c>
      <c r="C13" s="9">
        <v>16.352839748983936</v>
      </c>
      <c r="D13" s="9">
        <v>15.114026641528437</v>
      </c>
      <c r="E13" s="9">
        <v>1.2388131074554996</v>
      </c>
    </row>
    <row r="14" spans="2:19" x14ac:dyDescent="0.35">
      <c r="B14" s="13">
        <v>6</v>
      </c>
      <c r="C14" s="9">
        <v>16.515299239476544</v>
      </c>
      <c r="D14" s="9">
        <v>14.892796538011675</v>
      </c>
      <c r="E14" s="9">
        <v>1.6225027014648694</v>
      </c>
    </row>
    <row r="15" spans="2:19" x14ac:dyDescent="0.35">
      <c r="B15" s="13">
        <v>7.5</v>
      </c>
      <c r="C15" s="9">
        <v>15.311322213901708</v>
      </c>
      <c r="D15" s="9">
        <v>13.612149766004734</v>
      </c>
      <c r="E15" s="9">
        <v>1.699172447896975</v>
      </c>
    </row>
    <row r="16" spans="2:19" x14ac:dyDescent="0.35">
      <c r="B16" s="13">
        <v>9</v>
      </c>
      <c r="C16" s="9">
        <v>15.083418595854116</v>
      </c>
      <c r="D16" s="9">
        <v>13.301783527268055</v>
      </c>
      <c r="E16" s="9">
        <v>1.7816350685860607</v>
      </c>
    </row>
    <row r="17" spans="2:17" x14ac:dyDescent="0.35">
      <c r="B17" s="13">
        <v>22.5</v>
      </c>
      <c r="C17" s="9">
        <v>12.804380455186752</v>
      </c>
      <c r="D17" s="9">
        <v>8.9611805294665086</v>
      </c>
      <c r="E17" s="9">
        <v>3.8431999257202443</v>
      </c>
    </row>
    <row r="18" spans="2:17" x14ac:dyDescent="0.35">
      <c r="B18" s="13">
        <v>24.5</v>
      </c>
      <c r="C18" s="9">
        <v>12.150595451731272</v>
      </c>
      <c r="D18" s="9">
        <v>7.8034195277642597</v>
      </c>
      <c r="E18" s="9">
        <v>4.3471759239670131</v>
      </c>
    </row>
    <row r="19" spans="2:17" x14ac:dyDescent="0.35">
      <c r="B19" s="13">
        <v>26.5</v>
      </c>
      <c r="C19" s="9">
        <v>10.876899121069226</v>
      </c>
      <c r="D19" s="9">
        <v>6.6540986233398094</v>
      </c>
      <c r="E19" s="9">
        <v>4.2228004977294162</v>
      </c>
    </row>
    <row r="20" spans="2:17" x14ac:dyDescent="0.35">
      <c r="B20" s="13">
        <v>29</v>
      </c>
      <c r="C20" s="9">
        <v>10.725292426507346</v>
      </c>
      <c r="D20" s="9">
        <v>6.2905426805155713</v>
      </c>
      <c r="E20" s="9">
        <v>4.434749745991776</v>
      </c>
    </row>
    <row r="21" spans="2:17" x14ac:dyDescent="0.35">
      <c r="B21" s="13">
        <v>30.5</v>
      </c>
      <c r="C21" s="9">
        <v>11.824360790251037</v>
      </c>
      <c r="D21" s="9">
        <v>6.8711529111464227</v>
      </c>
      <c r="E21" s="9">
        <v>4.9532078791046139</v>
      </c>
    </row>
    <row r="22" spans="2:17" x14ac:dyDescent="0.35">
      <c r="B22" s="13">
        <v>72</v>
      </c>
      <c r="C22" s="9">
        <v>2.1060549607035766</v>
      </c>
      <c r="D22" s="9">
        <v>0.33907233096705341</v>
      </c>
      <c r="E22" s="9">
        <v>1.7669826297365234</v>
      </c>
    </row>
    <row r="23" spans="2:17" x14ac:dyDescent="0.35">
      <c r="P23" s="36" t="s">
        <v>66</v>
      </c>
      <c r="Q23" s="36" t="s">
        <v>67</v>
      </c>
    </row>
    <row r="24" spans="2:17" x14ac:dyDescent="0.35">
      <c r="P24" t="s">
        <v>37</v>
      </c>
      <c r="Q24" t="s">
        <v>37</v>
      </c>
    </row>
    <row r="25" spans="2:17" x14ac:dyDescent="0.35">
      <c r="O25" s="32" t="s">
        <v>35</v>
      </c>
      <c r="P25" s="32">
        <v>0.23269999999999999</v>
      </c>
      <c r="Q25" s="32">
        <v>0.20880000000000001</v>
      </c>
    </row>
    <row r="26" spans="2:17" x14ac:dyDescent="0.35">
      <c r="B26" t="s">
        <v>9</v>
      </c>
      <c r="O26" s="32" t="s">
        <v>36</v>
      </c>
      <c r="P26" s="32">
        <v>0.19819999999999999</v>
      </c>
      <c r="Q26" s="32">
        <v>0.18260000000000001</v>
      </c>
    </row>
    <row r="27" spans="2:17" x14ac:dyDescent="0.35">
      <c r="B27" s="7" t="s">
        <v>50</v>
      </c>
    </row>
    <row r="28" spans="2:17" x14ac:dyDescent="0.35">
      <c r="B28" s="5" t="s">
        <v>10</v>
      </c>
      <c r="C28" s="6" t="s">
        <v>1</v>
      </c>
      <c r="D28" s="6" t="s">
        <v>2</v>
      </c>
      <c r="E28" s="6" t="s">
        <v>3</v>
      </c>
    </row>
    <row r="29" spans="2:17" x14ac:dyDescent="0.35">
      <c r="B29" s="13">
        <v>0</v>
      </c>
      <c r="C29" s="9">
        <v>15.696018904807328</v>
      </c>
      <c r="D29" s="9">
        <v>15.815742123575966</v>
      </c>
      <c r="E29" s="9">
        <v>-0.11972321876863649</v>
      </c>
    </row>
    <row r="30" spans="2:17" x14ac:dyDescent="0.35">
      <c r="B30" s="13">
        <v>2.5</v>
      </c>
      <c r="C30" s="9">
        <v>15.158030169959025</v>
      </c>
      <c r="D30" s="9">
        <v>15.097732890347542</v>
      </c>
      <c r="E30" s="9">
        <v>6.0297279611481923E-2</v>
      </c>
    </row>
    <row r="31" spans="2:17" x14ac:dyDescent="0.35">
      <c r="B31" s="13">
        <v>4.5</v>
      </c>
      <c r="C31" s="9">
        <v>13.742879154397182</v>
      </c>
      <c r="D31" s="9">
        <v>13.140429134949729</v>
      </c>
      <c r="E31" s="9">
        <v>0.6024500194474528</v>
      </c>
    </row>
    <row r="32" spans="2:17" x14ac:dyDescent="0.35">
      <c r="B32" s="13">
        <v>6.5</v>
      </c>
      <c r="C32" s="9">
        <v>13.949219221050926</v>
      </c>
      <c r="D32" s="9">
        <v>13.23419102654657</v>
      </c>
      <c r="E32" s="9">
        <v>0.71502819450435606</v>
      </c>
    </row>
    <row r="33" spans="2:19" x14ac:dyDescent="0.35">
      <c r="B33" s="13">
        <v>9</v>
      </c>
      <c r="C33" s="9">
        <v>13.681527183225473</v>
      </c>
      <c r="D33" s="9">
        <v>12.81296743833766</v>
      </c>
      <c r="E33" s="9">
        <v>0.86855974488781396</v>
      </c>
    </row>
    <row r="34" spans="2:19" x14ac:dyDescent="0.35">
      <c r="B34" s="13">
        <v>22</v>
      </c>
      <c r="C34" s="9">
        <v>11.12962527162631</v>
      </c>
      <c r="D34" s="9">
        <v>9.4249199849593523</v>
      </c>
      <c r="E34" s="9">
        <v>1.7047052866669576</v>
      </c>
    </row>
    <row r="35" spans="2:19" x14ac:dyDescent="0.35">
      <c r="B35" s="13">
        <v>26</v>
      </c>
      <c r="C35" s="9">
        <v>9.6299704870016321</v>
      </c>
      <c r="D35" s="9">
        <v>7.6717029690362022</v>
      </c>
      <c r="E35" s="9">
        <v>1.9582675179654305</v>
      </c>
    </row>
    <row r="36" spans="2:19" x14ac:dyDescent="0.35">
      <c r="B36" s="13">
        <v>29</v>
      </c>
      <c r="C36" s="9">
        <v>9.990270061379567</v>
      </c>
      <c r="D36" s="9">
        <v>7.9880865346471843</v>
      </c>
      <c r="E36" s="9">
        <v>2.0021835267323826</v>
      </c>
    </row>
    <row r="37" spans="2:19" x14ac:dyDescent="0.35">
      <c r="B37" s="13">
        <v>32.5</v>
      </c>
      <c r="C37" s="9">
        <v>9.2028212131116298</v>
      </c>
      <c r="D37" s="9">
        <v>7.2222471196838933</v>
      </c>
      <c r="E37" s="9">
        <v>1.9805740934277365</v>
      </c>
    </row>
    <row r="38" spans="2:19" x14ac:dyDescent="0.35">
      <c r="B38" s="13">
        <v>47</v>
      </c>
      <c r="C38" s="9">
        <v>6.4350292777855689</v>
      </c>
      <c r="D38" s="9">
        <v>4.4333685946873338</v>
      </c>
      <c r="E38" s="9">
        <v>2.0016606830982355</v>
      </c>
    </row>
    <row r="39" spans="2:19" x14ac:dyDescent="0.35">
      <c r="B39" s="13">
        <v>50</v>
      </c>
      <c r="C39" s="9">
        <v>5.9473953324883961</v>
      </c>
      <c r="D39" s="9">
        <v>3.8347249273311141</v>
      </c>
      <c r="E39" s="9">
        <v>2.1126704051572811</v>
      </c>
    </row>
    <row r="40" spans="2:19" x14ac:dyDescent="0.35">
      <c r="B40" s="13">
        <v>54</v>
      </c>
      <c r="C40" s="9">
        <v>5.7019867578256109</v>
      </c>
      <c r="D40" s="9">
        <v>3.5034014111475025</v>
      </c>
      <c r="E40" s="9">
        <v>2.1985853466781089</v>
      </c>
    </row>
    <row r="41" spans="2:19" x14ac:dyDescent="0.35">
      <c r="B41" s="13">
        <v>73</v>
      </c>
      <c r="C41" s="9">
        <v>1.9959703605117614</v>
      </c>
      <c r="D41" s="9">
        <v>0.59710824075630231</v>
      </c>
      <c r="E41" s="9">
        <v>1.3988621197554592</v>
      </c>
    </row>
    <row r="44" spans="2:19" x14ac:dyDescent="0.35">
      <c r="B44" s="58" t="s">
        <v>174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</row>
    <row r="45" spans="2:19" x14ac:dyDescent="0.35">
      <c r="B45" t="s">
        <v>8</v>
      </c>
      <c r="E45" t="s">
        <v>9</v>
      </c>
    </row>
    <row r="46" spans="2:19" x14ac:dyDescent="0.35">
      <c r="B46" s="7" t="s">
        <v>49</v>
      </c>
      <c r="E46" s="7" t="s">
        <v>50</v>
      </c>
    </row>
    <row r="47" spans="2:19" x14ac:dyDescent="0.35">
      <c r="B47" s="5" t="s">
        <v>10</v>
      </c>
      <c r="C47" s="6" t="s">
        <v>3</v>
      </c>
      <c r="E47" s="5" t="s">
        <v>10</v>
      </c>
      <c r="F47" s="6" t="s">
        <v>3</v>
      </c>
      <c r="N47" s="36"/>
      <c r="O47" s="36" t="s">
        <v>66</v>
      </c>
      <c r="P47" s="36" t="s">
        <v>67</v>
      </c>
    </row>
    <row r="48" spans="2:19" x14ac:dyDescent="0.35">
      <c r="B48" s="13">
        <v>0</v>
      </c>
      <c r="C48" s="9">
        <v>0.42423940546357802</v>
      </c>
      <c r="E48" s="13">
        <v>0</v>
      </c>
      <c r="F48" s="9">
        <v>-0.11972321876863649</v>
      </c>
      <c r="N48" s="22" t="s">
        <v>26</v>
      </c>
      <c r="O48" s="37"/>
      <c r="P48" s="37"/>
    </row>
    <row r="49" spans="2:19" x14ac:dyDescent="0.35">
      <c r="B49" s="13">
        <v>2</v>
      </c>
      <c r="C49" s="9">
        <v>0.71677714356296396</v>
      </c>
      <c r="E49" s="13">
        <v>2.5</v>
      </c>
      <c r="F49" s="9">
        <v>6.0297279611481923E-2</v>
      </c>
      <c r="N49" s="22" t="s">
        <v>16</v>
      </c>
      <c r="O49" s="37"/>
      <c r="P49" s="37"/>
    </row>
    <row r="50" spans="2:19" x14ac:dyDescent="0.35">
      <c r="B50" s="13">
        <v>4</v>
      </c>
      <c r="C50" s="9">
        <v>1.2388131074554996</v>
      </c>
      <c r="E50" s="13">
        <v>4.5</v>
      </c>
      <c r="F50" s="9">
        <v>0.6024500194474528</v>
      </c>
      <c r="N50" s="22" t="s">
        <v>27</v>
      </c>
      <c r="O50" s="37">
        <v>5.4649999999999999</v>
      </c>
      <c r="P50" s="37">
        <v>2.3140000000000001</v>
      </c>
    </row>
    <row r="51" spans="2:19" x14ac:dyDescent="0.35">
      <c r="B51" s="13">
        <v>6</v>
      </c>
      <c r="C51" s="9">
        <v>1.6225027014648694</v>
      </c>
      <c r="E51" s="13">
        <v>6.5</v>
      </c>
      <c r="F51" s="9">
        <v>0.71502819450435606</v>
      </c>
      <c r="N51" s="22" t="s">
        <v>28</v>
      </c>
      <c r="O51" s="37">
        <v>40.46</v>
      </c>
      <c r="P51" s="37">
        <v>44.76</v>
      </c>
    </row>
    <row r="52" spans="2:19" x14ac:dyDescent="0.35">
      <c r="B52" s="13">
        <v>7.5</v>
      </c>
      <c r="C52" s="9">
        <v>1.699172447896975</v>
      </c>
      <c r="E52" s="13">
        <v>9</v>
      </c>
      <c r="F52" s="9">
        <v>0.86855974488781396</v>
      </c>
      <c r="N52" s="22" t="s">
        <v>29</v>
      </c>
      <c r="O52" s="37">
        <v>20.82</v>
      </c>
      <c r="P52" s="37">
        <v>23.97</v>
      </c>
    </row>
    <row r="53" spans="2:19" ht="16" x14ac:dyDescent="0.4">
      <c r="B53" s="13">
        <v>9</v>
      </c>
      <c r="C53" s="9">
        <v>1.7816350685860607</v>
      </c>
      <c r="E53" s="13">
        <v>22</v>
      </c>
      <c r="F53" s="9">
        <v>1.7047052866669576</v>
      </c>
      <c r="N53" s="31" t="s">
        <v>30</v>
      </c>
      <c r="O53" s="25">
        <f>O52*O50/0.3989</f>
        <v>285.23765354725498</v>
      </c>
      <c r="P53" s="25">
        <f>P52*P50/0.3989</f>
        <v>139.04883429430936</v>
      </c>
    </row>
    <row r="54" spans="2:19" ht="16" x14ac:dyDescent="0.4">
      <c r="B54" s="13">
        <v>22.5</v>
      </c>
      <c r="C54" s="9">
        <v>3.8431999257202443</v>
      </c>
      <c r="E54" s="13">
        <v>26</v>
      </c>
      <c r="F54" s="9">
        <v>1.9582675179654305</v>
      </c>
      <c r="M54" s="28" t="s">
        <v>34</v>
      </c>
      <c r="N54" s="27" t="s">
        <v>31</v>
      </c>
      <c r="O54">
        <f>O51*2</f>
        <v>80.92</v>
      </c>
      <c r="P54">
        <f>P51*2</f>
        <v>89.52</v>
      </c>
    </row>
    <row r="55" spans="2:19" ht="16" x14ac:dyDescent="0.4">
      <c r="B55" s="13">
        <v>24.5</v>
      </c>
      <c r="C55" s="9">
        <v>4.3471759239670131</v>
      </c>
      <c r="E55" s="13">
        <v>29</v>
      </c>
      <c r="F55" s="9">
        <v>2.0021835267323826</v>
      </c>
      <c r="N55" s="27"/>
    </row>
    <row r="56" spans="2:19" x14ac:dyDescent="0.35">
      <c r="B56" s="13">
        <v>26.5</v>
      </c>
      <c r="C56" s="9">
        <v>4.2228004977294162</v>
      </c>
      <c r="E56" s="13">
        <v>32.5</v>
      </c>
      <c r="F56" s="9">
        <v>1.9805740934277365</v>
      </c>
    </row>
    <row r="57" spans="2:19" x14ac:dyDescent="0.35">
      <c r="B57" s="13">
        <v>29</v>
      </c>
      <c r="C57" s="9">
        <v>4.434749745991776</v>
      </c>
      <c r="E57" s="13">
        <v>47</v>
      </c>
      <c r="F57" s="9">
        <v>2.0016606830982355</v>
      </c>
    </row>
    <row r="58" spans="2:19" x14ac:dyDescent="0.35">
      <c r="B58" s="13">
        <v>30.5</v>
      </c>
      <c r="C58" s="9">
        <v>4.9532078791046139</v>
      </c>
      <c r="E58" s="13">
        <v>50</v>
      </c>
      <c r="F58" s="9">
        <v>2.1126704051572811</v>
      </c>
    </row>
    <row r="59" spans="2:19" x14ac:dyDescent="0.35">
      <c r="B59" s="13">
        <v>72</v>
      </c>
      <c r="C59" s="9">
        <v>1.7669826297365234</v>
      </c>
      <c r="E59" s="13">
        <v>54</v>
      </c>
      <c r="F59" s="9">
        <v>2.1985853466781089</v>
      </c>
    </row>
    <row r="60" spans="2:19" x14ac:dyDescent="0.35">
      <c r="E60" s="13">
        <v>73</v>
      </c>
      <c r="F60" s="9">
        <v>1.3988621197554592</v>
      </c>
    </row>
    <row r="64" spans="2:19" x14ac:dyDescent="0.35">
      <c r="B64" s="58" t="s">
        <v>175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6"/>
      <c r="O64" s="57"/>
      <c r="P64" s="57"/>
      <c r="Q64" s="55"/>
      <c r="R64" s="55"/>
      <c r="S64" s="56"/>
    </row>
    <row r="65" spans="2:19" x14ac:dyDescent="0.35">
      <c r="B65" t="s">
        <v>8</v>
      </c>
      <c r="R65" s="22"/>
      <c r="S65" s="37"/>
    </row>
    <row r="66" spans="2:19" x14ac:dyDescent="0.35">
      <c r="B66" s="7" t="s">
        <v>49</v>
      </c>
      <c r="O66" s="36" t="s">
        <v>66</v>
      </c>
      <c r="P66" s="36"/>
      <c r="R66" s="22"/>
      <c r="S66" s="37"/>
    </row>
    <row r="67" spans="2:19" x14ac:dyDescent="0.35">
      <c r="B67" s="5" t="s">
        <v>10</v>
      </c>
      <c r="C67" s="7" t="s">
        <v>4</v>
      </c>
      <c r="N67" s="23" t="s">
        <v>15</v>
      </c>
      <c r="R67" s="22"/>
      <c r="S67" s="37"/>
    </row>
    <row r="68" spans="2:19" x14ac:dyDescent="0.35">
      <c r="B68" s="13">
        <v>0</v>
      </c>
      <c r="C68" s="10">
        <v>4.8619470000000001E-3</v>
      </c>
      <c r="N68" s="23" t="s">
        <v>16</v>
      </c>
      <c r="R68" s="22"/>
      <c r="S68" s="37"/>
    </row>
    <row r="69" spans="2:19" x14ac:dyDescent="0.35">
      <c r="B69" s="13">
        <v>2</v>
      </c>
      <c r="C69" s="10">
        <v>3.0185440000000001E-2</v>
      </c>
      <c r="N69" s="22" t="s">
        <v>17</v>
      </c>
      <c r="O69" s="37">
        <v>1.6879999999999999</v>
      </c>
      <c r="R69" s="22"/>
      <c r="S69" s="37"/>
    </row>
    <row r="70" spans="2:19" x14ac:dyDescent="0.35">
      <c r="B70" s="13">
        <v>4</v>
      </c>
      <c r="C70" s="10">
        <v>3.754996E-2</v>
      </c>
      <c r="N70" s="22" t="s">
        <v>18</v>
      </c>
      <c r="O70" s="37">
        <v>194</v>
      </c>
      <c r="R70" s="22"/>
      <c r="S70" s="37"/>
    </row>
    <row r="71" spans="2:19" x14ac:dyDescent="0.35">
      <c r="B71" s="13">
        <v>6</v>
      </c>
      <c r="C71" s="10">
        <v>4.323246E-2</v>
      </c>
      <c r="N71" s="22" t="s">
        <v>19</v>
      </c>
      <c r="O71" s="37">
        <v>5.8339999999999996</v>
      </c>
      <c r="R71" s="22"/>
      <c r="S71" s="37"/>
    </row>
    <row r="72" spans="2:19" x14ac:dyDescent="0.35">
      <c r="B72" s="13">
        <v>7.5</v>
      </c>
      <c r="C72" s="10">
        <v>3.6163429999999996E-2</v>
      </c>
      <c r="N72" s="22" t="s">
        <v>20</v>
      </c>
      <c r="O72" s="37">
        <v>0.65910000000000002</v>
      </c>
      <c r="R72" s="22"/>
      <c r="S72" s="37"/>
    </row>
    <row r="73" spans="2:19" x14ac:dyDescent="0.35">
      <c r="B73" s="13">
        <v>9</v>
      </c>
      <c r="C73" s="10">
        <v>4.0823080000000005E-2</v>
      </c>
      <c r="N73" s="24" t="s">
        <v>23</v>
      </c>
      <c r="O73" s="25">
        <f>O69*SQRT(2*3.1416)*LN(O71)</f>
        <v>7.4625680810650437</v>
      </c>
      <c r="R73" s="22"/>
      <c r="S73" s="37"/>
    </row>
    <row r="74" spans="2:19" x14ac:dyDescent="0.35">
      <c r="B74" s="13">
        <v>22.5</v>
      </c>
      <c r="C74" s="10">
        <v>3.7027169999999998E-2</v>
      </c>
      <c r="R74" s="22"/>
      <c r="S74" s="37"/>
    </row>
    <row r="75" spans="2:19" x14ac:dyDescent="0.35">
      <c r="B75" s="13">
        <v>24.5</v>
      </c>
      <c r="C75" s="10">
        <v>2.7480570000000003E-2</v>
      </c>
      <c r="N75" s="22"/>
      <c r="R75" s="22"/>
      <c r="S75" s="37"/>
    </row>
    <row r="76" spans="2:19" x14ac:dyDescent="0.35">
      <c r="B76" s="13">
        <v>26.5</v>
      </c>
      <c r="C76" s="10">
        <v>3.2890309999999999E-2</v>
      </c>
      <c r="R76" s="22"/>
      <c r="S76" s="37"/>
    </row>
    <row r="77" spans="2:19" x14ac:dyDescent="0.35">
      <c r="B77" s="13">
        <v>29</v>
      </c>
      <c r="C77" s="10">
        <v>3.5231499999999999E-2</v>
      </c>
      <c r="R77" s="22"/>
      <c r="S77" s="37"/>
    </row>
    <row r="78" spans="2:19" x14ac:dyDescent="0.35">
      <c r="B78" s="13">
        <v>30.5</v>
      </c>
      <c r="C78" s="10">
        <v>3.7277199999999996E-2</v>
      </c>
      <c r="R78" s="22"/>
      <c r="S78" s="37"/>
    </row>
    <row r="79" spans="2:19" x14ac:dyDescent="0.35">
      <c r="B79" s="13">
        <v>56</v>
      </c>
      <c r="C79" s="10">
        <v>3.8868300000000001E-2</v>
      </c>
      <c r="R79" s="22"/>
      <c r="S79" s="37"/>
    </row>
    <row r="80" spans="2:19" x14ac:dyDescent="0.35">
      <c r="B80" s="13">
        <v>72</v>
      </c>
      <c r="C80" s="10">
        <v>3.529969E-3</v>
      </c>
      <c r="R80" s="22"/>
      <c r="S80" s="37"/>
    </row>
    <row r="85" spans="2:19" x14ac:dyDescent="0.35">
      <c r="B85" s="58" t="s">
        <v>179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</row>
    <row r="86" spans="2:19" x14ac:dyDescent="0.35">
      <c r="B86" t="s">
        <v>8</v>
      </c>
    </row>
    <row r="87" spans="2:19" x14ac:dyDescent="0.35">
      <c r="B87" s="7" t="s">
        <v>49</v>
      </c>
    </row>
    <row r="88" spans="2:19" ht="16.5" x14ac:dyDescent="0.45">
      <c r="B88" s="5" t="s">
        <v>10</v>
      </c>
      <c r="C88" s="8" t="s">
        <v>5</v>
      </c>
      <c r="N88" t="s">
        <v>38</v>
      </c>
    </row>
    <row r="89" spans="2:19" x14ac:dyDescent="0.35">
      <c r="B89" s="13">
        <v>0</v>
      </c>
      <c r="C89" s="11">
        <v>129.85300000000001</v>
      </c>
    </row>
    <row r="90" spans="2:19" x14ac:dyDescent="0.35">
      <c r="B90" s="13">
        <v>2</v>
      </c>
      <c r="C90" s="11">
        <v>531.375</v>
      </c>
      <c r="N90" s="32" t="s">
        <v>68</v>
      </c>
      <c r="O90">
        <v>141.9</v>
      </c>
    </row>
    <row r="91" spans="2:19" x14ac:dyDescent="0.35">
      <c r="B91" s="13">
        <v>4</v>
      </c>
      <c r="C91" s="11">
        <v>736.33600000000001</v>
      </c>
    </row>
    <row r="92" spans="2:19" x14ac:dyDescent="0.35">
      <c r="B92" s="13">
        <v>6</v>
      </c>
      <c r="C92" s="11">
        <v>1081.6279999999999</v>
      </c>
    </row>
    <row r="93" spans="2:19" x14ac:dyDescent="0.35">
      <c r="B93" s="13">
        <v>7.5</v>
      </c>
      <c r="C93" s="11">
        <v>1201.7570000000001</v>
      </c>
    </row>
    <row r="94" spans="2:19" x14ac:dyDescent="0.35">
      <c r="B94" s="13">
        <v>9</v>
      </c>
      <c r="C94" s="11">
        <v>1455.682</v>
      </c>
    </row>
    <row r="95" spans="2:19" x14ac:dyDescent="0.35">
      <c r="B95" s="13">
        <v>22.5</v>
      </c>
      <c r="C95" s="11">
        <v>2778.605</v>
      </c>
    </row>
    <row r="96" spans="2:19" x14ac:dyDescent="0.35">
      <c r="B96" s="13">
        <v>24.5</v>
      </c>
      <c r="C96" s="11">
        <v>2663.2269999999999</v>
      </c>
    </row>
    <row r="97" spans="2:19" x14ac:dyDescent="0.35">
      <c r="B97" s="13">
        <v>26.5</v>
      </c>
      <c r="C97" s="11">
        <v>2522.2089999999998</v>
      </c>
    </row>
    <row r="98" spans="2:19" x14ac:dyDescent="0.35">
      <c r="B98" s="13">
        <v>29</v>
      </c>
      <c r="C98" s="11">
        <v>2545.1410000000001</v>
      </c>
    </row>
    <row r="99" spans="2:19" x14ac:dyDescent="0.35">
      <c r="B99" s="13">
        <v>30.5</v>
      </c>
      <c r="C99" s="11">
        <v>2598.1559999999999</v>
      </c>
    </row>
    <row r="100" spans="2:19" x14ac:dyDescent="0.35">
      <c r="B100" s="13">
        <v>56</v>
      </c>
      <c r="C100" s="11">
        <v>2602.8139999999999</v>
      </c>
    </row>
    <row r="101" spans="2:19" x14ac:dyDescent="0.35">
      <c r="B101" s="13">
        <v>72</v>
      </c>
      <c r="C101" s="11">
        <v>1590.0820000000001</v>
      </c>
    </row>
    <row r="105" spans="2:19" x14ac:dyDescent="0.35">
      <c r="B105" s="58" t="s">
        <v>176</v>
      </c>
      <c r="C105" s="58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</row>
    <row r="106" spans="2:19" x14ac:dyDescent="0.35">
      <c r="B106" t="s">
        <v>8</v>
      </c>
      <c r="F106" t="s">
        <v>9</v>
      </c>
    </row>
    <row r="107" spans="2:19" x14ac:dyDescent="0.35">
      <c r="B107" s="7" t="s">
        <v>49</v>
      </c>
      <c r="C107" t="s">
        <v>172</v>
      </c>
      <c r="F107" s="7" t="s">
        <v>50</v>
      </c>
      <c r="G107" t="s">
        <v>172</v>
      </c>
      <c r="Q107" t="s">
        <v>177</v>
      </c>
    </row>
    <row r="108" spans="2:19" x14ac:dyDescent="0.35">
      <c r="B108" s="38" t="s">
        <v>10</v>
      </c>
      <c r="C108" s="39" t="s">
        <v>53</v>
      </c>
      <c r="D108" t="s">
        <v>62</v>
      </c>
      <c r="F108" s="38" t="s">
        <v>170</v>
      </c>
      <c r="G108" s="39" t="s">
        <v>53</v>
      </c>
      <c r="H108" t="s">
        <v>62</v>
      </c>
      <c r="Q108" t="s">
        <v>25</v>
      </c>
    </row>
    <row r="109" spans="2:19" x14ac:dyDescent="0.35">
      <c r="B109" s="15">
        <v>0</v>
      </c>
      <c r="C109" s="16">
        <v>0.59822359866823316</v>
      </c>
      <c r="D109">
        <f>LN(C109/$C$109)</f>
        <v>0</v>
      </c>
      <c r="F109" s="33">
        <v>0</v>
      </c>
      <c r="G109" s="16">
        <v>0.435820161895555</v>
      </c>
      <c r="H109">
        <f t="shared" ref="H109:H115" si="0">LN(G109/$G$109)</f>
        <v>0</v>
      </c>
      <c r="R109" s="36" t="s">
        <v>66</v>
      </c>
      <c r="S109" s="36" t="s">
        <v>67</v>
      </c>
    </row>
    <row r="110" spans="2:19" x14ac:dyDescent="0.35">
      <c r="B110" s="15">
        <v>4</v>
      </c>
      <c r="C110" s="16">
        <v>0.56892699140224889</v>
      </c>
      <c r="D110">
        <f t="shared" ref="D110:D111" si="1">LN(C110/$C$109)</f>
        <v>-5.0212479351110686E-2</v>
      </c>
      <c r="F110" s="33">
        <v>9</v>
      </c>
      <c r="G110" s="16">
        <v>0.41477885641121925</v>
      </c>
      <c r="H110">
        <f t="shared" si="0"/>
        <v>-4.948418345792939E-2</v>
      </c>
      <c r="Q110" t="s">
        <v>24</v>
      </c>
    </row>
    <row r="111" spans="2:19" x14ac:dyDescent="0.35">
      <c r="B111" s="15">
        <v>24</v>
      </c>
      <c r="C111" s="16">
        <v>0.59125368078913509</v>
      </c>
      <c r="D111">
        <f t="shared" si="1"/>
        <v>-1.1719429656912301E-2</v>
      </c>
      <c r="F111" s="33">
        <v>22</v>
      </c>
      <c r="G111" s="16">
        <v>0.39654559962962865</v>
      </c>
      <c r="H111">
        <f t="shared" si="0"/>
        <v>-9.4438645708786823E-2</v>
      </c>
      <c r="Q111" t="s">
        <v>47</v>
      </c>
      <c r="R111">
        <v>-1.9E-3</v>
      </c>
      <c r="S111">
        <v>-2.5000000000000001E-3</v>
      </c>
    </row>
    <row r="112" spans="2:19" x14ac:dyDescent="0.35">
      <c r="B112" s="15">
        <v>26</v>
      </c>
      <c r="C112" s="16">
        <v>0.60593454662739066</v>
      </c>
      <c r="D112" s="17"/>
      <c r="F112" s="33">
        <v>32.5</v>
      </c>
      <c r="G112" s="16">
        <v>0.38482237452676238</v>
      </c>
      <c r="H112">
        <f t="shared" si="0"/>
        <v>-0.12444782258143119</v>
      </c>
    </row>
    <row r="113" spans="2:8" x14ac:dyDescent="0.35">
      <c r="B113" s="15">
        <v>30.5</v>
      </c>
      <c r="C113" s="16">
        <v>0.58803257826412636</v>
      </c>
      <c r="D113" s="17"/>
      <c r="F113" s="33">
        <v>47</v>
      </c>
      <c r="G113" s="16">
        <v>0.37578401649574977</v>
      </c>
      <c r="H113">
        <f t="shared" si="0"/>
        <v>-0.14821513141047957</v>
      </c>
    </row>
    <row r="114" spans="2:8" x14ac:dyDescent="0.35">
      <c r="B114" s="15">
        <v>51.5</v>
      </c>
      <c r="C114" s="16">
        <v>0.58791747486306545</v>
      </c>
      <c r="D114" s="17"/>
      <c r="F114" s="43">
        <v>54</v>
      </c>
      <c r="G114" s="44">
        <v>0.37184487125033522</v>
      </c>
      <c r="H114">
        <f t="shared" si="0"/>
        <v>-0.15875293101092147</v>
      </c>
    </row>
    <row r="115" spans="2:8" x14ac:dyDescent="0.35">
      <c r="B115" s="15">
        <v>53.5</v>
      </c>
      <c r="C115" s="16">
        <v>0.52834362404984325</v>
      </c>
      <c r="D115">
        <f>LN(C115/$C$109)</f>
        <v>-0.1242177197293987</v>
      </c>
      <c r="F115" s="45">
        <v>73</v>
      </c>
      <c r="G115" s="16">
        <v>0.36131143580018393</v>
      </c>
      <c r="H115">
        <f t="shared" si="0"/>
        <v>-0.18748939607605394</v>
      </c>
    </row>
    <row r="116" spans="2:8" x14ac:dyDescent="0.35">
      <c r="B116" t="s">
        <v>13</v>
      </c>
      <c r="C116" s="17">
        <f>C109-C115</f>
        <v>6.9879974618389906E-2</v>
      </c>
    </row>
    <row r="117" spans="2:8" x14ac:dyDescent="0.35">
      <c r="F117" t="s">
        <v>13</v>
      </c>
      <c r="G117" s="17">
        <f>G109-G115</f>
        <v>7.4508726095371069E-2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10.Document" shapeId="5121" r:id="rId4">
          <objectPr defaultSize="0" r:id="rId5">
            <anchor moveWithCells="1">
              <from>
                <xdr:col>7</xdr:col>
                <xdr:colOff>0</xdr:colOff>
                <xdr:row>46</xdr:row>
                <xdr:rowOff>0</xdr:rowOff>
              </from>
              <to>
                <xdr:col>11</xdr:col>
                <xdr:colOff>527050</xdr:colOff>
                <xdr:row>59</xdr:row>
                <xdr:rowOff>114300</xdr:rowOff>
              </to>
            </anchor>
          </objectPr>
        </oleObject>
      </mc:Choice>
      <mc:Fallback>
        <oleObject progId="Prism10.Document" shapeId="5121" r:id="rId4"/>
      </mc:Fallback>
    </mc:AlternateContent>
    <mc:AlternateContent xmlns:mc="http://schemas.openxmlformats.org/markup-compatibility/2006">
      <mc:Choice Requires="x14">
        <oleObject progId="Prism10.Document" shapeId="5122" r:id="rId6">
          <objectPr defaultSize="0" r:id="rId7">
            <anchor moveWithCells="1">
              <from>
                <xdr:col>7</xdr:col>
                <xdr:colOff>0</xdr:colOff>
                <xdr:row>65</xdr:row>
                <xdr:rowOff>0</xdr:rowOff>
              </from>
              <to>
                <xdr:col>11</xdr:col>
                <xdr:colOff>679450</xdr:colOff>
                <xdr:row>81</xdr:row>
                <xdr:rowOff>88900</xdr:rowOff>
              </to>
            </anchor>
          </objectPr>
        </oleObject>
      </mc:Choice>
      <mc:Fallback>
        <oleObject progId="Prism10.Document" shapeId="5122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6A333-E630-4F30-AB2E-9C6F65C7940B}">
  <dimension ref="B2:S119"/>
  <sheetViews>
    <sheetView topLeftCell="A34" zoomScale="80" zoomScaleNormal="80" workbookViewId="0">
      <selection activeCell="O28" sqref="O28"/>
    </sheetView>
  </sheetViews>
  <sheetFormatPr baseColWidth="10" defaultRowHeight="14.5" x14ac:dyDescent="0.35"/>
  <cols>
    <col min="2" max="2" width="16.26953125" customWidth="1"/>
    <col min="5" max="5" width="11.26953125" customWidth="1"/>
    <col min="6" max="6" width="14.1796875" customWidth="1"/>
  </cols>
  <sheetData>
    <row r="2" spans="2:19" x14ac:dyDescent="0.35">
      <c r="B2" t="s">
        <v>69</v>
      </c>
    </row>
    <row r="5" spans="2:19" x14ac:dyDescent="0.35">
      <c r="B5" s="58" t="s">
        <v>173</v>
      </c>
      <c r="C5" s="58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2:19" x14ac:dyDescent="0.35">
      <c r="B6" t="s">
        <v>8</v>
      </c>
    </row>
    <row r="7" spans="2:19" x14ac:dyDescent="0.35">
      <c r="B7" s="7" t="s">
        <v>49</v>
      </c>
    </row>
    <row r="8" spans="2:19" x14ac:dyDescent="0.35">
      <c r="B8" s="5" t="s">
        <v>10</v>
      </c>
      <c r="C8" s="6" t="s">
        <v>1</v>
      </c>
      <c r="D8" s="6" t="s">
        <v>2</v>
      </c>
      <c r="E8" s="6" t="s">
        <v>3</v>
      </c>
    </row>
    <row r="9" spans="2:19" x14ac:dyDescent="0.35">
      <c r="B9" s="13">
        <v>0</v>
      </c>
      <c r="C9" s="9">
        <v>11.976924494510248</v>
      </c>
      <c r="D9" s="9">
        <v>11.925873446086218</v>
      </c>
      <c r="E9" s="9">
        <v>5.1051048424031471E-2</v>
      </c>
    </row>
    <row r="10" spans="2:19" x14ac:dyDescent="0.35">
      <c r="B10" s="13">
        <v>2</v>
      </c>
      <c r="C10" s="9">
        <v>13.346026932373052</v>
      </c>
      <c r="D10" s="9">
        <v>12.950721628102325</v>
      </c>
      <c r="E10" s="9">
        <v>0.39530530427072613</v>
      </c>
    </row>
    <row r="11" spans="2:19" x14ac:dyDescent="0.35">
      <c r="B11" s="13">
        <v>4</v>
      </c>
      <c r="C11" s="9">
        <v>12.557614476568409</v>
      </c>
      <c r="D11" s="9">
        <v>11.793890742620608</v>
      </c>
      <c r="E11" s="9">
        <v>0.7637237339477998</v>
      </c>
    </row>
    <row r="12" spans="2:19" x14ac:dyDescent="0.35">
      <c r="B12" s="13">
        <v>6</v>
      </c>
      <c r="C12" s="9">
        <v>12.418788047172075</v>
      </c>
      <c r="D12" s="9">
        <v>11.602481753402435</v>
      </c>
      <c r="E12" s="9">
        <v>0.81630629376964159</v>
      </c>
    </row>
    <row r="13" spans="2:19" x14ac:dyDescent="0.35">
      <c r="B13" s="13">
        <v>8</v>
      </c>
      <c r="C13" s="9">
        <v>12.042193862497516</v>
      </c>
      <c r="D13" s="9">
        <v>11.031893536596455</v>
      </c>
      <c r="E13" s="9">
        <v>1.0103003259010619</v>
      </c>
    </row>
    <row r="14" spans="2:19" x14ac:dyDescent="0.35">
      <c r="B14" s="13">
        <v>24</v>
      </c>
      <c r="C14" s="9">
        <v>8.9222153796567429</v>
      </c>
      <c r="D14" s="9">
        <v>5.9850782348515494</v>
      </c>
      <c r="E14" s="9">
        <v>2.9371371448051944</v>
      </c>
    </row>
    <row r="15" spans="2:19" x14ac:dyDescent="0.35">
      <c r="B15" s="13">
        <v>29</v>
      </c>
      <c r="C15" s="9">
        <v>8.0571382089786745</v>
      </c>
      <c r="D15" s="9">
        <v>4.7936146807082576</v>
      </c>
      <c r="E15" s="9">
        <v>3.263523528270416</v>
      </c>
      <c r="Q15" s="36" t="s">
        <v>70</v>
      </c>
      <c r="R15" s="36" t="s">
        <v>71</v>
      </c>
    </row>
    <row r="16" spans="2:19" x14ac:dyDescent="0.35">
      <c r="B16" s="13">
        <v>31</v>
      </c>
      <c r="C16" s="9">
        <v>7.3842421571411077</v>
      </c>
      <c r="D16" s="9">
        <v>4.0667746592854135</v>
      </c>
      <c r="E16" s="9">
        <v>3.3174674978556937</v>
      </c>
      <c r="Q16" t="s">
        <v>37</v>
      </c>
      <c r="R16" t="s">
        <v>37</v>
      </c>
    </row>
    <row r="17" spans="2:18" x14ac:dyDescent="0.35">
      <c r="B17" s="13">
        <v>50</v>
      </c>
      <c r="C17" s="9">
        <v>3.2567330891046371</v>
      </c>
      <c r="D17" s="9">
        <v>0.35362994587609248</v>
      </c>
      <c r="E17" s="9">
        <v>2.9031031432285448</v>
      </c>
      <c r="P17" s="32" t="s">
        <v>35</v>
      </c>
      <c r="Q17" s="32">
        <v>0.26129999999999998</v>
      </c>
      <c r="R17" s="32">
        <v>0.1249</v>
      </c>
    </row>
    <row r="18" spans="2:18" x14ac:dyDescent="0.35">
      <c r="B18" s="13">
        <v>53</v>
      </c>
      <c r="C18" s="9">
        <v>2.5392882922471758</v>
      </c>
      <c r="D18" s="9">
        <v>9.3432402432782419E-2</v>
      </c>
      <c r="E18" s="9">
        <v>2.4458558898143936</v>
      </c>
      <c r="P18" s="32" t="s">
        <v>36</v>
      </c>
      <c r="Q18" s="32">
        <v>0.19939999999999999</v>
      </c>
      <c r="R18" s="32">
        <v>0.1167</v>
      </c>
    </row>
    <row r="19" spans="2:18" x14ac:dyDescent="0.35">
      <c r="B19" s="13">
        <v>55</v>
      </c>
      <c r="C19" s="9">
        <v>2.1088213986947779</v>
      </c>
      <c r="D19" s="9">
        <v>-1.8986409640462398E-2</v>
      </c>
      <c r="E19" s="9">
        <v>2.1278078083352403</v>
      </c>
    </row>
    <row r="20" spans="2:18" x14ac:dyDescent="0.35">
      <c r="B20" s="13">
        <v>73</v>
      </c>
      <c r="C20" s="9">
        <v>5.0506030135217657E-2</v>
      </c>
      <c r="D20" s="9">
        <v>-8.3247719967080358E-2</v>
      </c>
      <c r="E20" s="9">
        <v>0.13375375010229804</v>
      </c>
    </row>
    <row r="22" spans="2:18" x14ac:dyDescent="0.35">
      <c r="B22" t="s">
        <v>9</v>
      </c>
    </row>
    <row r="23" spans="2:18" x14ac:dyDescent="0.35">
      <c r="B23" s="7" t="s">
        <v>50</v>
      </c>
    </row>
    <row r="24" spans="2:18" x14ac:dyDescent="0.35">
      <c r="B24" s="5" t="s">
        <v>10</v>
      </c>
      <c r="C24" s="6" t="s">
        <v>1</v>
      </c>
      <c r="D24" s="6" t="s">
        <v>2</v>
      </c>
      <c r="E24" s="6" t="s">
        <v>3</v>
      </c>
    </row>
    <row r="25" spans="2:18" x14ac:dyDescent="0.35">
      <c r="B25" s="46">
        <v>0</v>
      </c>
      <c r="C25" s="9">
        <v>14.777176139790347</v>
      </c>
      <c r="D25" s="9">
        <v>14.585673957547334</v>
      </c>
      <c r="E25" s="9">
        <v>0.19150218224301188</v>
      </c>
    </row>
    <row r="26" spans="2:18" x14ac:dyDescent="0.35">
      <c r="B26" s="46">
        <v>2.5</v>
      </c>
      <c r="C26" s="9">
        <v>14.225064723792038</v>
      </c>
      <c r="D26" s="9">
        <v>14.016857778199865</v>
      </c>
      <c r="E26" s="9">
        <v>0.20820694559217362</v>
      </c>
    </row>
    <row r="27" spans="2:18" x14ac:dyDescent="0.35">
      <c r="B27" s="46">
        <v>4</v>
      </c>
      <c r="C27" s="9">
        <v>14.143430005547005</v>
      </c>
      <c r="D27" s="9">
        <v>13.884419875855283</v>
      </c>
      <c r="E27" s="9">
        <v>0.25901012969172299</v>
      </c>
    </row>
    <row r="28" spans="2:18" x14ac:dyDescent="0.35">
      <c r="B28" s="46">
        <v>6</v>
      </c>
      <c r="C28" s="9">
        <v>13.289637520469135</v>
      </c>
      <c r="D28" s="9">
        <v>12.96966356472557</v>
      </c>
      <c r="E28" s="9">
        <v>0.31997395574356474</v>
      </c>
      <c r="O28" t="s">
        <v>263</v>
      </c>
    </row>
    <row r="29" spans="2:18" x14ac:dyDescent="0.35">
      <c r="B29" s="46">
        <v>8</v>
      </c>
      <c r="C29" s="9">
        <v>13.184064749872661</v>
      </c>
      <c r="D29" s="9">
        <v>12.723736233362787</v>
      </c>
      <c r="E29" s="9">
        <v>0.46032851650987455</v>
      </c>
    </row>
    <row r="30" spans="2:18" x14ac:dyDescent="0.35">
      <c r="B30" s="46">
        <v>24</v>
      </c>
      <c r="C30" s="9">
        <v>11.577449402345527</v>
      </c>
      <c r="D30" s="9">
        <v>10.615633191898942</v>
      </c>
      <c r="E30" s="9">
        <v>0.96181621044658561</v>
      </c>
    </row>
    <row r="31" spans="2:18" x14ac:dyDescent="0.35">
      <c r="B31" s="46">
        <v>26</v>
      </c>
      <c r="C31" s="9">
        <v>11.606911451769522</v>
      </c>
      <c r="D31" s="9">
        <v>10.639584396849379</v>
      </c>
      <c r="E31" s="9">
        <v>0.96732705492014159</v>
      </c>
    </row>
    <row r="32" spans="2:18" x14ac:dyDescent="0.35">
      <c r="B32" s="46">
        <v>28</v>
      </c>
      <c r="C32" s="9">
        <v>11.673201977603133</v>
      </c>
      <c r="D32" s="9">
        <v>10.587391535544324</v>
      </c>
      <c r="E32" s="9">
        <v>1.0858104420588093</v>
      </c>
    </row>
    <row r="33" spans="2:19" x14ac:dyDescent="0.35">
      <c r="B33" s="46">
        <v>30.5</v>
      </c>
      <c r="C33" s="9">
        <v>11.473103698851602</v>
      </c>
      <c r="D33" s="9">
        <v>10.332873654785471</v>
      </c>
      <c r="E33" s="9">
        <v>1.1402300440661299</v>
      </c>
    </row>
    <row r="34" spans="2:19" x14ac:dyDescent="0.35">
      <c r="B34" s="46">
        <v>49.5</v>
      </c>
      <c r="C34" s="9">
        <v>8.9918276767626182</v>
      </c>
      <c r="D34" s="9">
        <v>7.6423573748702092</v>
      </c>
      <c r="E34" s="9">
        <v>1.3494703018924095</v>
      </c>
    </row>
    <row r="35" spans="2:19" x14ac:dyDescent="0.35">
      <c r="B35" s="46">
        <v>53.5</v>
      </c>
      <c r="C35" s="9">
        <v>8.5747518124884756</v>
      </c>
      <c r="D35" s="9">
        <v>7.2078878660257955</v>
      </c>
      <c r="E35" s="9">
        <v>1.3668639464626784</v>
      </c>
    </row>
    <row r="36" spans="2:19" x14ac:dyDescent="0.35">
      <c r="B36" s="46">
        <v>56.5</v>
      </c>
      <c r="C36" s="9">
        <v>8.4016610831039937</v>
      </c>
      <c r="D36" s="9">
        <v>6.9467957138523948</v>
      </c>
      <c r="E36" s="9">
        <v>1.4548653692515994</v>
      </c>
    </row>
    <row r="37" spans="2:19" x14ac:dyDescent="0.35">
      <c r="B37" s="46">
        <v>72</v>
      </c>
      <c r="C37" s="9">
        <v>7.1553450513583936</v>
      </c>
      <c r="D37" s="9">
        <v>5.4695404292575409</v>
      </c>
      <c r="E37" s="9">
        <v>1.6858046221008525</v>
      </c>
    </row>
    <row r="38" spans="2:19" x14ac:dyDescent="0.35">
      <c r="B38" s="46">
        <v>76</v>
      </c>
      <c r="C38" s="9">
        <v>5.8258593699340286</v>
      </c>
      <c r="D38" s="9">
        <v>4.2640489537834867</v>
      </c>
      <c r="E38" s="9">
        <v>1.5618104161505422</v>
      </c>
    </row>
    <row r="39" spans="2:19" x14ac:dyDescent="0.35">
      <c r="B39" s="46">
        <v>103</v>
      </c>
      <c r="C39" s="9">
        <v>1.6013978830118631</v>
      </c>
      <c r="D39" s="9">
        <v>0.5484804190064162</v>
      </c>
      <c r="E39" s="9">
        <v>1.0529174640054471</v>
      </c>
    </row>
    <row r="40" spans="2:19" x14ac:dyDescent="0.35">
      <c r="B40" s="46">
        <v>118</v>
      </c>
      <c r="C40" s="9">
        <v>0.7083223757359538</v>
      </c>
      <c r="D40" s="9">
        <v>2.7904129550225858E-2</v>
      </c>
      <c r="E40" s="9">
        <v>0.68041824618572788</v>
      </c>
    </row>
    <row r="44" spans="2:19" x14ac:dyDescent="0.35">
      <c r="B44" s="58" t="s">
        <v>174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</row>
    <row r="45" spans="2:19" x14ac:dyDescent="0.35">
      <c r="B45" t="s">
        <v>8</v>
      </c>
      <c r="E45" t="s">
        <v>9</v>
      </c>
    </row>
    <row r="46" spans="2:19" x14ac:dyDescent="0.35">
      <c r="B46" s="7" t="s">
        <v>49</v>
      </c>
      <c r="E46" s="7" t="s">
        <v>50</v>
      </c>
    </row>
    <row r="47" spans="2:19" x14ac:dyDescent="0.35">
      <c r="B47" s="5" t="s">
        <v>10</v>
      </c>
      <c r="C47" s="6" t="s">
        <v>3</v>
      </c>
      <c r="E47" s="5" t="s">
        <v>10</v>
      </c>
      <c r="F47" s="6" t="s">
        <v>3</v>
      </c>
      <c r="H47" s="36"/>
      <c r="I47" s="36" t="s">
        <v>70</v>
      </c>
      <c r="J47" s="36" t="s">
        <v>71</v>
      </c>
    </row>
    <row r="48" spans="2:19" x14ac:dyDescent="0.35">
      <c r="B48" s="13">
        <v>0</v>
      </c>
      <c r="C48" s="9">
        <v>5.1051048424031471E-2</v>
      </c>
      <c r="E48" s="46">
        <v>0</v>
      </c>
      <c r="F48" s="9">
        <v>0.19150218224301188</v>
      </c>
      <c r="H48" s="22" t="s">
        <v>26</v>
      </c>
      <c r="I48" s="37"/>
      <c r="J48" s="37"/>
    </row>
    <row r="49" spans="2:10" x14ac:dyDescent="0.35">
      <c r="B49" s="13">
        <v>2</v>
      </c>
      <c r="C49" s="9">
        <v>0.39530530427072613</v>
      </c>
      <c r="E49" s="46">
        <v>2.5</v>
      </c>
      <c r="F49" s="9">
        <v>0.20820694559217362</v>
      </c>
      <c r="H49" s="22" t="s">
        <v>16</v>
      </c>
      <c r="I49" s="37"/>
      <c r="J49" s="37"/>
    </row>
    <row r="50" spans="2:10" x14ac:dyDescent="0.35">
      <c r="B50" s="13">
        <v>4</v>
      </c>
      <c r="C50" s="9">
        <v>0.7637237339477998</v>
      </c>
      <c r="E50" s="46">
        <v>4</v>
      </c>
      <c r="F50" s="9">
        <v>0.25901012969172299</v>
      </c>
      <c r="H50" s="22" t="s">
        <v>27</v>
      </c>
      <c r="I50" s="37">
        <v>3.7040000000000002</v>
      </c>
      <c r="J50" s="37">
        <v>1.6080000000000001</v>
      </c>
    </row>
    <row r="51" spans="2:10" x14ac:dyDescent="0.35">
      <c r="B51" s="13">
        <v>6</v>
      </c>
      <c r="C51" s="9">
        <v>0.81630629376964159</v>
      </c>
      <c r="E51" s="46">
        <v>6</v>
      </c>
      <c r="F51" s="9">
        <v>0.31997395574356474</v>
      </c>
      <c r="H51" s="22" t="s">
        <v>28</v>
      </c>
      <c r="I51" s="37">
        <v>36.93</v>
      </c>
      <c r="J51" s="37">
        <v>67.760000000000005</v>
      </c>
    </row>
    <row r="52" spans="2:10" x14ac:dyDescent="0.35">
      <c r="B52" s="13">
        <v>8</v>
      </c>
      <c r="C52" s="9">
        <v>1.0103003259010619</v>
      </c>
      <c r="E52" s="46">
        <v>8</v>
      </c>
      <c r="F52" s="9">
        <v>0.46032851650987455</v>
      </c>
      <c r="H52" s="22" t="s">
        <v>29</v>
      </c>
      <c r="I52" s="37">
        <v>17.23</v>
      </c>
      <c r="J52" s="37">
        <v>37.64</v>
      </c>
    </row>
    <row r="53" spans="2:10" ht="16" x14ac:dyDescent="0.4">
      <c r="B53" s="13">
        <v>24</v>
      </c>
      <c r="C53" s="9">
        <v>2.9371371448051944</v>
      </c>
      <c r="E53" s="46">
        <v>24</v>
      </c>
      <c r="F53" s="9">
        <v>0.96181621044658561</v>
      </c>
      <c r="H53" s="31" t="s">
        <v>30</v>
      </c>
      <c r="I53" s="25">
        <f>I52*I50/0.3989</f>
        <v>159.98977187264981</v>
      </c>
      <c r="J53" s="25">
        <f>J52*J50/0.3989</f>
        <v>151.73005765856107</v>
      </c>
    </row>
    <row r="54" spans="2:10" ht="16" x14ac:dyDescent="0.4">
      <c r="B54" s="13">
        <v>29</v>
      </c>
      <c r="C54" s="9">
        <v>3.263523528270416</v>
      </c>
      <c r="E54" s="46">
        <v>26</v>
      </c>
      <c r="F54" s="9">
        <v>0.96732705492014159</v>
      </c>
      <c r="G54" s="28" t="s">
        <v>34</v>
      </c>
      <c r="H54" s="27" t="s">
        <v>31</v>
      </c>
      <c r="I54">
        <f>I51*2</f>
        <v>73.86</v>
      </c>
      <c r="J54">
        <f>J51*2</f>
        <v>135.52000000000001</v>
      </c>
    </row>
    <row r="55" spans="2:10" ht="16" x14ac:dyDescent="0.4">
      <c r="B55" s="13">
        <v>31</v>
      </c>
      <c r="C55" s="9">
        <v>3.3174674978556937</v>
      </c>
      <c r="E55" s="46">
        <v>28</v>
      </c>
      <c r="F55" s="9">
        <v>1.0858104420588093</v>
      </c>
      <c r="H55" s="27"/>
    </row>
    <row r="56" spans="2:10" x14ac:dyDescent="0.35">
      <c r="B56" s="13">
        <v>50</v>
      </c>
      <c r="C56" s="9">
        <v>2.9031031432285448</v>
      </c>
      <c r="E56" s="46">
        <v>30.5</v>
      </c>
      <c r="F56" s="9">
        <v>1.1402300440661299</v>
      </c>
    </row>
    <row r="57" spans="2:10" x14ac:dyDescent="0.35">
      <c r="B57" s="13">
        <v>53</v>
      </c>
      <c r="C57" s="9">
        <v>2.4458558898143936</v>
      </c>
      <c r="E57" s="46">
        <v>49.5</v>
      </c>
      <c r="F57" s="9">
        <v>1.3494703018924095</v>
      </c>
    </row>
    <row r="58" spans="2:10" x14ac:dyDescent="0.35">
      <c r="B58" s="13">
        <v>55</v>
      </c>
      <c r="C58" s="9">
        <v>2.1278078083352403</v>
      </c>
      <c r="E58" s="46">
        <v>53.5</v>
      </c>
      <c r="F58" s="9">
        <v>1.3668639464626784</v>
      </c>
    </row>
    <row r="59" spans="2:10" x14ac:dyDescent="0.35">
      <c r="B59" s="13">
        <v>73</v>
      </c>
      <c r="C59" s="9">
        <v>0.13375375010229804</v>
      </c>
      <c r="E59" s="46">
        <v>56.5</v>
      </c>
      <c r="F59" s="9">
        <v>1.4548653692515994</v>
      </c>
    </row>
    <row r="60" spans="2:10" x14ac:dyDescent="0.35">
      <c r="E60" s="46">
        <v>72</v>
      </c>
      <c r="F60" s="9">
        <v>1.6858046221008525</v>
      </c>
    </row>
    <row r="61" spans="2:10" x14ac:dyDescent="0.35">
      <c r="E61" s="46">
        <v>76</v>
      </c>
      <c r="F61" s="9">
        <v>1.5618104161505422</v>
      </c>
    </row>
    <row r="62" spans="2:10" x14ac:dyDescent="0.35">
      <c r="E62" s="46">
        <v>103</v>
      </c>
      <c r="F62" s="9">
        <v>1.0529174640054471</v>
      </c>
    </row>
    <row r="63" spans="2:10" x14ac:dyDescent="0.35">
      <c r="E63" s="46">
        <v>118</v>
      </c>
      <c r="F63" s="9">
        <v>0.68041824618572788</v>
      </c>
    </row>
    <row r="65" spans="2:19" x14ac:dyDescent="0.35">
      <c r="B65" s="58" t="s">
        <v>175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6"/>
      <c r="O65" s="57"/>
      <c r="P65" s="57"/>
      <c r="Q65" s="55"/>
      <c r="R65" s="55"/>
      <c r="S65" s="56"/>
    </row>
    <row r="66" spans="2:19" x14ac:dyDescent="0.35">
      <c r="B66" t="s">
        <v>8</v>
      </c>
    </row>
    <row r="67" spans="2:19" x14ac:dyDescent="0.35">
      <c r="B67" s="7" t="s">
        <v>49</v>
      </c>
    </row>
    <row r="68" spans="2:19" x14ac:dyDescent="0.35">
      <c r="B68" s="5" t="s">
        <v>10</v>
      </c>
      <c r="C68" s="7" t="s">
        <v>4</v>
      </c>
    </row>
    <row r="69" spans="2:19" x14ac:dyDescent="0.35">
      <c r="B69" s="13">
        <v>0</v>
      </c>
      <c r="C69" s="10">
        <v>9.2579289999999998E-3</v>
      </c>
      <c r="L69" s="22" t="s">
        <v>15</v>
      </c>
      <c r="M69" s="37"/>
    </row>
    <row r="70" spans="2:19" x14ac:dyDescent="0.35">
      <c r="B70" s="13">
        <v>2</v>
      </c>
      <c r="C70" s="10">
        <v>0.13549353</v>
      </c>
      <c r="L70" s="22" t="s">
        <v>16</v>
      </c>
      <c r="M70" s="37"/>
    </row>
    <row r="71" spans="2:19" x14ac:dyDescent="0.35">
      <c r="B71" s="13">
        <v>4</v>
      </c>
      <c r="C71" s="10">
        <v>0.17074776</v>
      </c>
      <c r="L71" s="22" t="s">
        <v>17</v>
      </c>
      <c r="M71" s="37">
        <v>1.268</v>
      </c>
    </row>
    <row r="72" spans="2:19" x14ac:dyDescent="0.35">
      <c r="B72" s="13">
        <v>6</v>
      </c>
      <c r="C72" s="10">
        <v>0.11494561</v>
      </c>
      <c r="L72" s="22" t="s">
        <v>18</v>
      </c>
      <c r="M72" s="37">
        <v>20.63</v>
      </c>
    </row>
    <row r="73" spans="2:19" x14ac:dyDescent="0.35">
      <c r="B73" s="13">
        <v>8</v>
      </c>
      <c r="C73" s="10">
        <v>2.7207810000000002E-3</v>
      </c>
      <c r="L73" s="22" t="s">
        <v>19</v>
      </c>
      <c r="M73" s="37">
        <v>3.823</v>
      </c>
    </row>
    <row r="74" spans="2:19" x14ac:dyDescent="0.35">
      <c r="B74" s="13">
        <v>24</v>
      </c>
      <c r="C74" s="10">
        <v>6.2507499999999994E-2</v>
      </c>
      <c r="L74" s="22" t="s">
        <v>20</v>
      </c>
      <c r="M74" s="37">
        <v>0.95369999999999999</v>
      </c>
    </row>
    <row r="75" spans="2:19" x14ac:dyDescent="0.35">
      <c r="B75" s="13">
        <v>29</v>
      </c>
      <c r="C75" s="10">
        <v>5.0392410000000006E-2</v>
      </c>
      <c r="L75" s="24" t="s">
        <v>23</v>
      </c>
      <c r="M75" s="25">
        <f>M71*SQRT(2*3.1416)*LN(M73)</f>
        <v>4.2623583116872368</v>
      </c>
    </row>
    <row r="76" spans="2:19" x14ac:dyDescent="0.35">
      <c r="B76" s="13">
        <v>31</v>
      </c>
      <c r="C76" s="10">
        <v>4.7937569999999999E-2</v>
      </c>
    </row>
    <row r="77" spans="2:19" x14ac:dyDescent="0.35">
      <c r="B77" s="13">
        <v>50</v>
      </c>
      <c r="C77" s="10">
        <v>9.9102800000000005E-3</v>
      </c>
      <c r="L77" s="22"/>
    </row>
    <row r="78" spans="2:19" x14ac:dyDescent="0.35">
      <c r="B78" s="13">
        <v>53</v>
      </c>
      <c r="C78" s="10">
        <v>1.2156004000000002E-2</v>
      </c>
    </row>
    <row r="79" spans="2:19" x14ac:dyDescent="0.35">
      <c r="B79" s="13">
        <v>55</v>
      </c>
      <c r="C79" s="10">
        <v>1.1358181E-2</v>
      </c>
    </row>
    <row r="80" spans="2:19" x14ac:dyDescent="0.35">
      <c r="B80" s="13">
        <v>73</v>
      </c>
      <c r="C80" s="10">
        <v>3.1481050000000004E-3</v>
      </c>
    </row>
    <row r="86" spans="2:19" x14ac:dyDescent="0.35">
      <c r="B86" s="58" t="s">
        <v>176</v>
      </c>
      <c r="C86" s="58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</row>
    <row r="87" spans="2:19" x14ac:dyDescent="0.35">
      <c r="B87" t="s">
        <v>8</v>
      </c>
      <c r="F87" t="s">
        <v>9</v>
      </c>
      <c r="Q87" t="s">
        <v>177</v>
      </c>
    </row>
    <row r="88" spans="2:19" x14ac:dyDescent="0.35">
      <c r="B88" s="7" t="s">
        <v>49</v>
      </c>
      <c r="C88" t="s">
        <v>172</v>
      </c>
      <c r="F88" s="7" t="s">
        <v>50</v>
      </c>
      <c r="G88" t="s">
        <v>172</v>
      </c>
      <c r="H88" s="17"/>
      <c r="Q88" t="s">
        <v>25</v>
      </c>
    </row>
    <row r="89" spans="2:19" x14ac:dyDescent="0.35">
      <c r="B89" s="38" t="s">
        <v>10</v>
      </c>
      <c r="C89" s="39" t="s">
        <v>53</v>
      </c>
      <c r="D89" t="s">
        <v>72</v>
      </c>
      <c r="F89" s="40" t="s">
        <v>170</v>
      </c>
      <c r="G89" s="41" t="s">
        <v>53</v>
      </c>
      <c r="H89" t="s">
        <v>72</v>
      </c>
      <c r="R89" s="36" t="s">
        <v>70</v>
      </c>
      <c r="S89" s="36" t="s">
        <v>71</v>
      </c>
    </row>
    <row r="90" spans="2:19" x14ac:dyDescent="0.35">
      <c r="B90" s="15">
        <v>0</v>
      </c>
      <c r="C90" s="16">
        <v>0.78168675061223403</v>
      </c>
      <c r="D90">
        <f>LN(C90/$C$90)</f>
        <v>0</v>
      </c>
      <c r="F90" s="33">
        <v>0</v>
      </c>
      <c r="G90" s="16">
        <v>0.74738349269844073</v>
      </c>
      <c r="H90" s="17">
        <f t="shared" ref="H90:H95" si="0">LN(G90/$G$90)</f>
        <v>0</v>
      </c>
      <c r="Q90" t="s">
        <v>24</v>
      </c>
    </row>
    <row r="91" spans="2:19" x14ac:dyDescent="0.35">
      <c r="B91" s="15">
        <v>8</v>
      </c>
      <c r="C91" s="16">
        <v>0.75552094516816026</v>
      </c>
      <c r="D91">
        <f t="shared" ref="D91:D96" si="1">LN(C91/$C$90)</f>
        <v>-3.4046580716089785E-2</v>
      </c>
      <c r="F91" s="33">
        <v>24</v>
      </c>
      <c r="G91" s="16">
        <v>0.73900042737864702</v>
      </c>
      <c r="H91" s="17">
        <f t="shared" si="0"/>
        <v>-1.1279931237960337E-2</v>
      </c>
      <c r="Q91" t="s">
        <v>47</v>
      </c>
      <c r="R91">
        <v>-1.1999999999999999E-3</v>
      </c>
      <c r="S91">
        <v>-8.0000000000000004E-4</v>
      </c>
    </row>
    <row r="92" spans="2:19" x14ac:dyDescent="0.35">
      <c r="B92" s="15">
        <v>24</v>
      </c>
      <c r="C92" s="16">
        <v>0.72557469301770572</v>
      </c>
      <c r="D92">
        <f t="shared" si="1"/>
        <v>-7.4490064754973953E-2</v>
      </c>
      <c r="F92" s="33">
        <v>49.5</v>
      </c>
      <c r="G92" s="16">
        <v>0.70779147881839621</v>
      </c>
      <c r="H92" s="17">
        <f t="shared" si="0"/>
        <v>-5.4428901635402212E-2</v>
      </c>
    </row>
    <row r="93" spans="2:19" x14ac:dyDescent="0.35">
      <c r="B93" s="15">
        <v>31</v>
      </c>
      <c r="C93" s="16">
        <v>0.755122832139422</v>
      </c>
      <c r="D93">
        <f t="shared" si="1"/>
        <v>-3.4573658037606973E-2</v>
      </c>
      <c r="F93" s="33">
        <v>72</v>
      </c>
      <c r="G93" s="16">
        <v>0.69488620886195984</v>
      </c>
      <c r="H93" s="17">
        <f t="shared" si="0"/>
        <v>-7.2830326602535758E-2</v>
      </c>
    </row>
    <row r="94" spans="2:19" x14ac:dyDescent="0.35">
      <c r="B94" s="15">
        <v>50</v>
      </c>
      <c r="C94" s="16">
        <v>0.70815200834842507</v>
      </c>
      <c r="D94">
        <f t="shared" si="1"/>
        <v>-9.8795313923342037E-2</v>
      </c>
      <c r="F94" s="33">
        <v>103</v>
      </c>
      <c r="G94" s="16">
        <v>0.70388971978421289</v>
      </c>
      <c r="H94" s="17">
        <f t="shared" si="0"/>
        <v>-5.9956734652551677E-2</v>
      </c>
    </row>
    <row r="95" spans="2:19" x14ac:dyDescent="0.35">
      <c r="B95" s="15">
        <v>55</v>
      </c>
      <c r="C95" s="16">
        <v>0.71205698708425813</v>
      </c>
      <c r="D95">
        <f t="shared" si="1"/>
        <v>-9.3296139380394771E-2</v>
      </c>
      <c r="F95" s="33">
        <v>118</v>
      </c>
      <c r="G95" s="16">
        <v>0.67300565454995898</v>
      </c>
      <c r="H95" s="17">
        <f t="shared" si="0"/>
        <v>-0.10482469889090708</v>
      </c>
    </row>
    <row r="96" spans="2:19" x14ac:dyDescent="0.35">
      <c r="B96" s="15">
        <v>73</v>
      </c>
      <c r="C96" s="16">
        <v>0.71733448472258965</v>
      </c>
      <c r="D96">
        <f t="shared" si="1"/>
        <v>-8.5911847920361814E-2</v>
      </c>
    </row>
    <row r="97" spans="2:19" x14ac:dyDescent="0.35">
      <c r="C97" s="17"/>
      <c r="D97" s="17"/>
    </row>
    <row r="98" spans="2:19" x14ac:dyDescent="0.35">
      <c r="B98" t="s">
        <v>13</v>
      </c>
      <c r="C98" s="17">
        <f>C90-C96</f>
        <v>6.4352265889644378E-2</v>
      </c>
      <c r="D98" s="17"/>
      <c r="F98" t="s">
        <v>13</v>
      </c>
      <c r="G98" s="17">
        <f>G90-G95</f>
        <v>7.4377838148481756E-2</v>
      </c>
    </row>
    <row r="99" spans="2:19" x14ac:dyDescent="0.35">
      <c r="D99" s="17"/>
    </row>
    <row r="100" spans="2:19" x14ac:dyDescent="0.35">
      <c r="D100" s="17"/>
    </row>
    <row r="101" spans="2:19" x14ac:dyDescent="0.35">
      <c r="D101" s="17"/>
    </row>
    <row r="102" spans="2:19" x14ac:dyDescent="0.35">
      <c r="D102" s="17"/>
    </row>
    <row r="103" spans="2:19" x14ac:dyDescent="0.35">
      <c r="D103" s="17"/>
    </row>
    <row r="104" spans="2:19" x14ac:dyDescent="0.35">
      <c r="D104" s="17"/>
    </row>
    <row r="105" spans="2:19" x14ac:dyDescent="0.35">
      <c r="B105" s="58" t="s">
        <v>179</v>
      </c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</row>
    <row r="106" spans="2:19" x14ac:dyDescent="0.35">
      <c r="B106" t="s">
        <v>8</v>
      </c>
    </row>
    <row r="107" spans="2:19" x14ac:dyDescent="0.35">
      <c r="B107" s="7" t="s">
        <v>49</v>
      </c>
      <c r="N107" t="s">
        <v>38</v>
      </c>
    </row>
    <row r="108" spans="2:19" ht="16.5" x14ac:dyDescent="0.45">
      <c r="B108" s="5" t="s">
        <v>10</v>
      </c>
      <c r="C108" s="8" t="s">
        <v>5</v>
      </c>
    </row>
    <row r="109" spans="2:19" x14ac:dyDescent="0.35">
      <c r="B109" s="13">
        <v>0</v>
      </c>
      <c r="C109" s="11">
        <v>605.476</v>
      </c>
      <c r="N109" s="32" t="s">
        <v>73</v>
      </c>
      <c r="O109">
        <v>164.6</v>
      </c>
    </row>
    <row r="110" spans="2:19" x14ac:dyDescent="0.35">
      <c r="B110" s="13">
        <v>2</v>
      </c>
      <c r="C110" s="11">
        <v>1002.535</v>
      </c>
    </row>
    <row r="111" spans="2:19" x14ac:dyDescent="0.35">
      <c r="B111" s="13">
        <v>4</v>
      </c>
      <c r="C111" s="11">
        <v>1247.829</v>
      </c>
    </row>
    <row r="112" spans="2:19" x14ac:dyDescent="0.35">
      <c r="B112" s="13">
        <v>6</v>
      </c>
      <c r="C112" s="11">
        <v>1620.973</v>
      </c>
    </row>
    <row r="113" spans="2:3" x14ac:dyDescent="0.35">
      <c r="B113" s="13">
        <v>24</v>
      </c>
      <c r="C113" s="11">
        <v>3369.4560000000001</v>
      </c>
    </row>
    <row r="114" spans="2:3" x14ac:dyDescent="0.35">
      <c r="B114" s="13">
        <v>29</v>
      </c>
      <c r="C114" s="11">
        <v>3387.4949999999999</v>
      </c>
    </row>
    <row r="115" spans="2:3" x14ac:dyDescent="0.35">
      <c r="B115" s="13">
        <v>31</v>
      </c>
      <c r="C115" s="11">
        <v>3271.357</v>
      </c>
    </row>
    <row r="116" spans="2:3" x14ac:dyDescent="0.35">
      <c r="B116" s="13">
        <v>50</v>
      </c>
      <c r="C116" s="11">
        <v>3201.886</v>
      </c>
    </row>
    <row r="117" spans="2:3" x14ac:dyDescent="0.35">
      <c r="B117" s="13">
        <v>53</v>
      </c>
      <c r="C117" s="11">
        <v>3234.855</v>
      </c>
    </row>
    <row r="118" spans="2:3" x14ac:dyDescent="0.35">
      <c r="B118" s="13">
        <v>55</v>
      </c>
      <c r="C118" s="11">
        <v>3086.1120000000001</v>
      </c>
    </row>
    <row r="119" spans="2:3" x14ac:dyDescent="0.35">
      <c r="B119" s="13">
        <v>73</v>
      </c>
      <c r="C119" s="11">
        <v>2674.1779999999999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10.Document" shapeId="6145" r:id="rId4">
          <objectPr defaultSize="0" r:id="rId5">
            <anchor moveWithCells="1">
              <from>
                <xdr:col>12</xdr:col>
                <xdr:colOff>0</xdr:colOff>
                <xdr:row>46</xdr:row>
                <xdr:rowOff>0</xdr:rowOff>
              </from>
              <to>
                <xdr:col>16</xdr:col>
                <xdr:colOff>476250</xdr:colOff>
                <xdr:row>62</xdr:row>
                <xdr:rowOff>31750</xdr:rowOff>
              </to>
            </anchor>
          </objectPr>
        </oleObject>
      </mc:Choice>
      <mc:Fallback>
        <oleObject progId="Prism10.Document" shapeId="6145" r:id="rId4"/>
      </mc:Fallback>
    </mc:AlternateContent>
    <mc:AlternateContent xmlns:mc="http://schemas.openxmlformats.org/markup-compatibility/2006">
      <mc:Choice Requires="x14">
        <oleObject progId="Prism10.Document" shapeId="6146" r:id="rId6">
          <objectPr defaultSize="0" r:id="rId7">
            <anchor moveWithCells="1">
              <from>
                <xdr:col>5</xdr:col>
                <xdr:colOff>0</xdr:colOff>
                <xdr:row>67</xdr:row>
                <xdr:rowOff>0</xdr:rowOff>
              </from>
              <to>
                <xdr:col>9</xdr:col>
                <xdr:colOff>412750</xdr:colOff>
                <xdr:row>82</xdr:row>
                <xdr:rowOff>0</xdr:rowOff>
              </to>
            </anchor>
          </objectPr>
        </oleObject>
      </mc:Choice>
      <mc:Fallback>
        <oleObject progId="Prism10.Document" shapeId="614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Introduction</vt:lpstr>
      <vt:lpstr>Global results</vt:lpstr>
      <vt:lpstr>Correlation Analysis</vt:lpstr>
      <vt:lpstr>C1</vt:lpstr>
      <vt:lpstr>C2</vt:lpstr>
      <vt:lpstr>C3</vt:lpstr>
      <vt:lpstr>C4</vt:lpstr>
      <vt:lpstr>C5</vt:lpstr>
      <vt:lpstr>C6</vt:lpstr>
      <vt:lpstr>C7</vt:lpstr>
      <vt:lpstr>C8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cp:lastPrinted>2025-02-03T14:01:40Z</cp:lastPrinted>
  <dcterms:created xsi:type="dcterms:W3CDTF">2024-09-25T14:17:44Z</dcterms:created>
  <dcterms:modified xsi:type="dcterms:W3CDTF">2025-04-16T18:42:15Z</dcterms:modified>
</cp:coreProperties>
</file>