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140" activeTab="4"/>
  </bookViews>
  <sheets>
    <sheet name="AA in Cucurbitceae" sheetId="4" r:id="rId1"/>
    <sheet name="IAA in cucurbits" sheetId="3" r:id="rId2"/>
    <sheet name="Amino acids grafted" sheetId="1" r:id="rId3"/>
    <sheet name="IAA grafted" sheetId="2" r:id="rId4"/>
    <sheet name="Yield performance" sheetId="5" r:id="rId5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5" l="1"/>
  <c r="C10" i="5"/>
  <c r="H22" i="5"/>
  <c r="G22" i="5"/>
  <c r="E22" i="5"/>
  <c r="C22" i="5"/>
  <c r="H21" i="5"/>
  <c r="G21" i="5"/>
  <c r="E21" i="5"/>
  <c r="D21" i="5"/>
  <c r="C21" i="5"/>
  <c r="F20" i="5"/>
  <c r="D20" i="5"/>
  <c r="F19" i="5"/>
  <c r="D19" i="5"/>
  <c r="F18" i="5"/>
  <c r="D18" i="5"/>
  <c r="D22" i="5" s="1"/>
  <c r="F17" i="5"/>
  <c r="F22" i="5" s="1"/>
  <c r="D17" i="5"/>
  <c r="H11" i="5"/>
  <c r="G11" i="5"/>
  <c r="E11" i="5"/>
  <c r="H10" i="5"/>
  <c r="G10" i="5"/>
  <c r="E10" i="5"/>
  <c r="F9" i="5"/>
  <c r="D9" i="5"/>
  <c r="D11" i="5" s="1"/>
  <c r="F8" i="5"/>
  <c r="D8" i="5"/>
  <c r="F7" i="5"/>
  <c r="D7" i="5"/>
  <c r="F6" i="5"/>
  <c r="F10" i="5" s="1"/>
  <c r="D6" i="5"/>
  <c r="D10" i="5" s="1"/>
  <c r="F21" i="5" l="1"/>
  <c r="F11" i="5"/>
  <c r="J4" i="2" l="1"/>
  <c r="Q36" i="1"/>
  <c r="O9" i="1"/>
  <c r="O8" i="1"/>
  <c r="O7" i="1"/>
  <c r="O6" i="1"/>
  <c r="M13" i="3" l="1"/>
  <c r="M12" i="3"/>
  <c r="P15" i="3"/>
  <c r="O15" i="3"/>
  <c r="N15" i="3"/>
  <c r="M15" i="3"/>
  <c r="P14" i="3"/>
  <c r="O14" i="3"/>
  <c r="N14" i="3"/>
  <c r="M14" i="3"/>
  <c r="P13" i="3"/>
  <c r="P12" i="3"/>
  <c r="O13" i="3"/>
  <c r="O12" i="3"/>
  <c r="O8" i="3"/>
  <c r="O7" i="3"/>
  <c r="P8" i="3"/>
  <c r="P7" i="3"/>
  <c r="P6" i="3"/>
  <c r="P5" i="3"/>
  <c r="M7" i="3"/>
  <c r="N13" i="3"/>
  <c r="N12" i="3"/>
  <c r="N8" i="3"/>
  <c r="M8" i="3"/>
  <c r="N7" i="3"/>
  <c r="N6" i="3"/>
  <c r="N5" i="3"/>
  <c r="M4" i="2"/>
  <c r="M5" i="2"/>
  <c r="L5" i="2"/>
  <c r="L4" i="2"/>
  <c r="K5" i="2"/>
  <c r="K4" i="2"/>
  <c r="J5" i="2"/>
  <c r="R55" i="1"/>
  <c r="R56" i="1"/>
  <c r="R54" i="1"/>
  <c r="Q55" i="1"/>
  <c r="Q56" i="1"/>
  <c r="Q54" i="1"/>
  <c r="P55" i="1"/>
  <c r="P56" i="1"/>
  <c r="P54" i="1"/>
  <c r="O55" i="1"/>
  <c r="O56" i="1"/>
  <c r="O54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36" i="1"/>
  <c r="R24" i="1"/>
  <c r="Q24" i="1"/>
  <c r="R6" i="1"/>
  <c r="Q6" i="1"/>
  <c r="R25" i="1"/>
  <c r="R26" i="1"/>
  <c r="Q25" i="1"/>
  <c r="Q26" i="1"/>
  <c r="P25" i="1"/>
  <c r="P26" i="1"/>
  <c r="P24" i="1"/>
  <c r="O25" i="1"/>
  <c r="O26" i="1"/>
  <c r="O24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6" i="1"/>
  <c r="O10" i="1"/>
  <c r="O11" i="1"/>
  <c r="O12" i="1"/>
  <c r="O13" i="1"/>
  <c r="O14" i="1"/>
  <c r="O15" i="1"/>
  <c r="O16" i="1"/>
  <c r="O17" i="1"/>
  <c r="O18" i="1"/>
  <c r="O19" i="1"/>
  <c r="O20" i="1"/>
</calcChain>
</file>

<file path=xl/sharedStrings.xml><?xml version="1.0" encoding="utf-8"?>
<sst xmlns="http://schemas.openxmlformats.org/spreadsheetml/2006/main" count="319" uniqueCount="84">
  <si>
    <t>1st repeat</t>
  </si>
  <si>
    <t>2nd repeat</t>
  </si>
  <si>
    <t>3rd repeat</t>
  </si>
  <si>
    <t>4th repeat</t>
  </si>
  <si>
    <t>2 weeks</t>
  </si>
  <si>
    <t>Control</t>
  </si>
  <si>
    <t>Grafted</t>
  </si>
  <si>
    <t>Pro</t>
  </si>
  <si>
    <t>Cys</t>
  </si>
  <si>
    <t>Lys</t>
  </si>
  <si>
    <t>Val</t>
  </si>
  <si>
    <t>Asn</t>
  </si>
  <si>
    <t>Phe</t>
  </si>
  <si>
    <t>Iso</t>
  </si>
  <si>
    <t>Thr</t>
  </si>
  <si>
    <t>Met</t>
  </si>
  <si>
    <t>Ser</t>
  </si>
  <si>
    <t>Leu</t>
  </si>
  <si>
    <t>Tyr</t>
  </si>
  <si>
    <t>Asp</t>
  </si>
  <si>
    <t>Cy</t>
  </si>
  <si>
    <t>Ala</t>
  </si>
  <si>
    <t>Glu</t>
  </si>
  <si>
    <t>Arg</t>
  </si>
  <si>
    <t>His</t>
  </si>
  <si>
    <t xml:space="preserve">Control </t>
  </si>
  <si>
    <t xml:space="preserve">Grafted </t>
  </si>
  <si>
    <t>Control dev</t>
  </si>
  <si>
    <t>Grafted dev</t>
  </si>
  <si>
    <t>4 weeks</t>
  </si>
  <si>
    <t>Stem</t>
  </si>
  <si>
    <t>Leaf</t>
  </si>
  <si>
    <t>C.ficifolia</t>
  </si>
  <si>
    <t>C.moschata</t>
  </si>
  <si>
    <t>C.pepo</t>
  </si>
  <si>
    <t>C.maxima</t>
  </si>
  <si>
    <t xml:space="preserve">2 weeks </t>
  </si>
  <si>
    <t>Average</t>
  </si>
  <si>
    <t xml:space="preserve">4 weeks </t>
  </si>
  <si>
    <t>SD</t>
  </si>
  <si>
    <t>IAA content</t>
  </si>
  <si>
    <t>1st repat</t>
  </si>
  <si>
    <t>2nd repat</t>
  </si>
  <si>
    <t>3rd repat</t>
  </si>
  <si>
    <t>4th repat</t>
  </si>
  <si>
    <t>Species</t>
  </si>
  <si>
    <t>C. ficifolia</t>
  </si>
  <si>
    <t>C. moschata</t>
  </si>
  <si>
    <t>C. pepo</t>
  </si>
  <si>
    <t>C. maxima</t>
  </si>
  <si>
    <t xml:space="preserve"> Lifespan </t>
  </si>
  <si>
    <t xml:space="preserve"> 2 weeks</t>
  </si>
  <si>
    <t> Organ</t>
  </si>
  <si>
    <t>stem</t>
  </si>
  <si>
    <t>leaf</t>
  </si>
  <si>
    <t>Aspartic acid</t>
  </si>
  <si>
    <t>Glutamic acid</t>
  </si>
  <si>
    <t>Serine</t>
  </si>
  <si>
    <t>Asparagine</t>
  </si>
  <si>
    <t>Histidine</t>
  </si>
  <si>
    <t>Arginine</t>
  </si>
  <si>
    <t>Threonine</t>
  </si>
  <si>
    <t>Alanine</t>
  </si>
  <si>
    <t>Proline</t>
  </si>
  <si>
    <t>Cysteine</t>
  </si>
  <si>
    <t>Tyrosine</t>
  </si>
  <si>
    <t>Valine</t>
  </si>
  <si>
    <t>Methionine</t>
  </si>
  <si>
    <t>Cystine</t>
  </si>
  <si>
    <t>Isoleucine</t>
  </si>
  <si>
    <t>Leucine</t>
  </si>
  <si>
    <t>Phenylalanine</t>
  </si>
  <si>
    <t>Lysine</t>
  </si>
  <si>
    <t>Amount of fruits per m2</t>
  </si>
  <si>
    <t>Amount of fruits per plant</t>
  </si>
  <si>
    <t>Fruits per m2,kg</t>
  </si>
  <si>
    <t>Fruits per plant, kg</t>
  </si>
  <si>
    <t>Fruit, g</t>
  </si>
  <si>
    <t xml:space="preserve">Plant height,cm </t>
  </si>
  <si>
    <t>Repeat 1</t>
  </si>
  <si>
    <t>Repeat 2</t>
  </si>
  <si>
    <t>Repeat 3</t>
  </si>
  <si>
    <t>Repeat 4</t>
  </si>
  <si>
    <t>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</si>
</sst>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i/>
      <sz val="11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0" fontId="4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0" fontId="0" fillId="0" borderId="3" xfId="0" applyBorder="1"/>
    <xf numFmtId="165" fontId="0" fillId="0" borderId="1" xfId="0" applyNumberFormat="1" applyBorder="1"/>
    <xf numFmtId="0" fontId="0" fillId="0" borderId="2" xfId="0" applyBorder="1"/>
    <xf numFmtId="0" fontId="0" fillId="0" borderId="4" xfId="0" applyBorder="1"/>
    <xf numFmtId="0" fontId="0" fillId="0" borderId="0" xfId="0" applyBorder="1"/>
    <xf numFmtId="0" fontId="1" fillId="0" borderId="0" xfId="0" applyFont="1"/>
    <xf numFmtId="166" fontId="0" fillId="0" borderId="1" xfId="0" applyNumberFormat="1" applyBorder="1"/>
    <xf numFmtId="0" fontId="5" fillId="0" borderId="1" xfId="0" applyFont="1" applyBorder="1"/>
    <xf numFmtId="0" fontId="6" fillId="0" borderId="0" xfId="0" applyFont="1"/>
    <xf numFmtId="0" fontId="4" fillId="0" borderId="0" xfId="0" applyFont="1" applyBorder="1"/>
    <xf numFmtId="166" fontId="0" fillId="0" borderId="0" xfId="0" applyNumberFormat="1" applyBorder="1"/>
    <xf numFmtId="2" fontId="0" fillId="0" borderId="0" xfId="0" applyNumberFormat="1" applyBorder="1"/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9" fillId="0" borderId="0" xfId="0" applyFont="1"/>
    <xf numFmtId="0" fontId="7" fillId="0" borderId="0" xfId="0" applyFont="1"/>
    <xf numFmtId="0" fontId="9" fillId="0" borderId="0" xfId="0" applyFont="1" applyBorder="1"/>
    <xf numFmtId="0" fontId="9" fillId="0" borderId="0" xfId="0" applyFont="1" applyFill="1" applyBorder="1"/>
    <xf numFmtId="1" fontId="9" fillId="0" borderId="0" xfId="0" applyNumberFormat="1" applyFont="1"/>
    <xf numFmtId="164" fontId="9" fillId="0" borderId="0" xfId="0" applyNumberFormat="1" applyFont="1"/>
    <xf numFmtId="2" fontId="9" fillId="0" borderId="0" xfId="0" applyNumberFormat="1" applyFont="1"/>
    <xf numFmtId="164" fontId="7" fillId="0" borderId="0" xfId="0" applyNumberFormat="1" applyFont="1"/>
    <xf numFmtId="1" fontId="7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3"/>
  <sheetViews>
    <sheetView workbookViewId="0">
      <selection activeCell="D27" sqref="D27"/>
    </sheetView>
  </sheetViews>
  <sheetFormatPr defaultRowHeight="14.4" x14ac:dyDescent="0.3"/>
  <cols>
    <col min="2" max="2" width="14.33203125" bestFit="1" customWidth="1"/>
  </cols>
  <sheetData>
    <row r="2" spans="2:18" ht="15" thickBot="1" x14ac:dyDescent="0.35"/>
    <row r="3" spans="2:18" ht="16.2" thickBot="1" x14ac:dyDescent="0.35">
      <c r="B3" s="29" t="s">
        <v>45</v>
      </c>
      <c r="C3" s="36" t="s">
        <v>46</v>
      </c>
      <c r="D3" s="35"/>
      <c r="E3" s="35"/>
      <c r="F3" s="37"/>
      <c r="G3" s="36" t="s">
        <v>47</v>
      </c>
      <c r="H3" s="35"/>
      <c r="I3" s="35"/>
      <c r="J3" s="37"/>
      <c r="K3" s="36" t="s">
        <v>48</v>
      </c>
      <c r="L3" s="35"/>
      <c r="M3" s="35"/>
      <c r="N3" s="37"/>
      <c r="O3" s="36" t="s">
        <v>49</v>
      </c>
      <c r="P3" s="35"/>
      <c r="Q3" s="35"/>
      <c r="R3" s="37"/>
    </row>
    <row r="4" spans="2:18" ht="16.2" thickBot="1" x14ac:dyDescent="0.35">
      <c r="B4" s="30" t="s">
        <v>50</v>
      </c>
      <c r="C4" s="38" t="s">
        <v>4</v>
      </c>
      <c r="D4" s="39"/>
      <c r="E4" s="38" t="s">
        <v>29</v>
      </c>
      <c r="F4" s="39"/>
      <c r="G4" s="38" t="s">
        <v>51</v>
      </c>
      <c r="H4" s="39"/>
      <c r="I4" s="38" t="s">
        <v>29</v>
      </c>
      <c r="J4" s="39"/>
      <c r="K4" s="38" t="s">
        <v>51</v>
      </c>
      <c r="L4" s="39"/>
      <c r="M4" s="38" t="s">
        <v>29</v>
      </c>
      <c r="N4" s="39"/>
      <c r="O4" s="38" t="s">
        <v>51</v>
      </c>
      <c r="P4" s="39"/>
      <c r="Q4" s="38" t="s">
        <v>29</v>
      </c>
      <c r="R4" s="39"/>
    </row>
    <row r="5" spans="2:18" ht="16.2" thickBot="1" x14ac:dyDescent="0.35">
      <c r="B5" s="30" t="s">
        <v>52</v>
      </c>
      <c r="C5" s="31" t="s">
        <v>53</v>
      </c>
      <c r="D5" s="31" t="s">
        <v>54</v>
      </c>
      <c r="E5" s="31" t="s">
        <v>53</v>
      </c>
      <c r="F5" s="31" t="s">
        <v>54</v>
      </c>
      <c r="G5" s="31" t="s">
        <v>53</v>
      </c>
      <c r="H5" s="31" t="s">
        <v>54</v>
      </c>
      <c r="I5" s="31" t="s">
        <v>53</v>
      </c>
      <c r="J5" s="31" t="s">
        <v>54</v>
      </c>
      <c r="K5" s="31" t="s">
        <v>53</v>
      </c>
      <c r="L5" s="31" t="s">
        <v>54</v>
      </c>
      <c r="M5" s="31" t="s">
        <v>53</v>
      </c>
      <c r="N5" s="31" t="s">
        <v>54</v>
      </c>
      <c r="O5" s="31" t="s">
        <v>53</v>
      </c>
      <c r="P5" s="31" t="s">
        <v>54</v>
      </c>
      <c r="Q5" s="31" t="s">
        <v>53</v>
      </c>
      <c r="R5" s="31" t="s">
        <v>54</v>
      </c>
    </row>
    <row r="6" spans="2:18" ht="16.2" thickBot="1" x14ac:dyDescent="0.35">
      <c r="B6" s="32" t="s">
        <v>55</v>
      </c>
      <c r="C6" s="31">
        <v>277.5</v>
      </c>
      <c r="D6" s="31">
        <v>634.1</v>
      </c>
      <c r="E6" s="31">
        <v>439.1</v>
      </c>
      <c r="F6" s="31">
        <v>783.2</v>
      </c>
      <c r="G6" s="33">
        <v>323.10000000000002</v>
      </c>
      <c r="H6" s="31">
        <v>426.6</v>
      </c>
      <c r="I6" s="33">
        <v>558.9</v>
      </c>
      <c r="J6" s="31">
        <v>915</v>
      </c>
      <c r="K6" s="31">
        <v>229</v>
      </c>
      <c r="L6" s="31">
        <v>449.1</v>
      </c>
      <c r="M6" s="31">
        <v>509.4</v>
      </c>
      <c r="N6" s="31">
        <v>1495.3</v>
      </c>
      <c r="O6" s="31">
        <v>196.2</v>
      </c>
      <c r="P6" s="33">
        <v>1139</v>
      </c>
      <c r="Q6" s="31">
        <v>296.2</v>
      </c>
      <c r="R6" s="33">
        <v>1510.2</v>
      </c>
    </row>
    <row r="7" spans="2:18" ht="14.4" customHeight="1" x14ac:dyDescent="0.3">
      <c r="B7" s="40" t="s">
        <v>56</v>
      </c>
      <c r="C7" s="40">
        <v>57.5</v>
      </c>
      <c r="D7" s="40">
        <v>106.9</v>
      </c>
      <c r="E7" s="40">
        <v>494</v>
      </c>
      <c r="F7" s="40">
        <v>742.7</v>
      </c>
      <c r="G7" s="40">
        <v>90.6</v>
      </c>
      <c r="H7" s="40">
        <v>298.39999999999998</v>
      </c>
      <c r="I7" s="40">
        <v>483</v>
      </c>
      <c r="J7" s="42">
        <v>1995.8</v>
      </c>
      <c r="K7" s="42">
        <v>298.60000000000002</v>
      </c>
      <c r="L7" s="40">
        <v>751.2</v>
      </c>
      <c r="M7" s="42">
        <v>639</v>
      </c>
      <c r="N7" s="40">
        <v>1432.1</v>
      </c>
      <c r="O7" s="40">
        <v>296.8</v>
      </c>
      <c r="P7" s="42">
        <v>1197.3</v>
      </c>
      <c r="Q7" s="40">
        <v>568.4</v>
      </c>
      <c r="R7" s="41">
        <v>1977</v>
      </c>
    </row>
    <row r="8" spans="2:18" ht="16.2" thickBot="1" x14ac:dyDescent="0.35">
      <c r="B8" s="32" t="s">
        <v>57</v>
      </c>
      <c r="C8" s="31">
        <v>30.1</v>
      </c>
      <c r="D8" s="31">
        <v>50.3</v>
      </c>
      <c r="E8" s="31">
        <v>66.5</v>
      </c>
      <c r="F8" s="31">
        <v>150.9</v>
      </c>
      <c r="G8" s="31">
        <v>29.7</v>
      </c>
      <c r="H8" s="33">
        <v>94.5</v>
      </c>
      <c r="I8" s="31">
        <v>73.400000000000006</v>
      </c>
      <c r="J8" s="31">
        <v>347.1</v>
      </c>
      <c r="K8" s="33">
        <v>54.7</v>
      </c>
      <c r="L8" s="31">
        <v>60.4</v>
      </c>
      <c r="M8" s="31">
        <v>66</v>
      </c>
      <c r="N8" s="31">
        <v>79.099999999999994</v>
      </c>
      <c r="O8" s="31">
        <v>26.9</v>
      </c>
      <c r="P8" s="31">
        <v>62.2</v>
      </c>
      <c r="Q8" s="33">
        <v>81.5</v>
      </c>
      <c r="R8" s="33">
        <v>229.2</v>
      </c>
    </row>
    <row r="9" spans="2:18" ht="16.2" thickBot="1" x14ac:dyDescent="0.35">
      <c r="B9" s="32" t="s">
        <v>58</v>
      </c>
      <c r="C9" s="31">
        <v>87.1</v>
      </c>
      <c r="D9" s="31">
        <v>187.6</v>
      </c>
      <c r="E9" s="31">
        <v>169.4</v>
      </c>
      <c r="F9" s="31">
        <v>280.8</v>
      </c>
      <c r="G9" s="31">
        <v>85.8</v>
      </c>
      <c r="H9" s="31">
        <v>474.4</v>
      </c>
      <c r="I9" s="31">
        <v>98.1</v>
      </c>
      <c r="J9" s="31">
        <v>506.4</v>
      </c>
      <c r="K9" s="33">
        <v>133</v>
      </c>
      <c r="L9" s="31">
        <v>250.7</v>
      </c>
      <c r="M9" s="31">
        <v>148.80000000000001</v>
      </c>
      <c r="N9" s="31">
        <v>273.8</v>
      </c>
      <c r="O9" s="31">
        <v>92.5</v>
      </c>
      <c r="P9" s="33">
        <v>277.2</v>
      </c>
      <c r="Q9" s="33">
        <v>215.4</v>
      </c>
      <c r="R9" s="33">
        <v>512.29999999999995</v>
      </c>
    </row>
    <row r="10" spans="2:18" ht="16.2" thickBot="1" x14ac:dyDescent="0.35">
      <c r="B10" s="32" t="s">
        <v>59</v>
      </c>
      <c r="C10" s="31">
        <v>61.6</v>
      </c>
      <c r="D10" s="31">
        <v>125.9</v>
      </c>
      <c r="E10" s="31">
        <v>111.9</v>
      </c>
      <c r="F10" s="31">
        <v>166.8</v>
      </c>
      <c r="G10" s="31">
        <v>97</v>
      </c>
      <c r="H10" s="31">
        <v>170.4</v>
      </c>
      <c r="I10" s="31">
        <v>95.7</v>
      </c>
      <c r="J10" s="31">
        <v>402.4</v>
      </c>
      <c r="K10" s="33">
        <v>105.9</v>
      </c>
      <c r="L10" s="31">
        <v>158.30000000000001</v>
      </c>
      <c r="M10" s="31">
        <v>175.3</v>
      </c>
      <c r="N10" s="31">
        <v>182.6</v>
      </c>
      <c r="O10" s="31">
        <v>72.5</v>
      </c>
      <c r="P10" s="33">
        <v>255.6</v>
      </c>
      <c r="Q10" s="33">
        <v>221.1</v>
      </c>
      <c r="R10" s="33">
        <v>366.6</v>
      </c>
    </row>
    <row r="11" spans="2:18" ht="16.2" thickBot="1" x14ac:dyDescent="0.35">
      <c r="B11" s="32" t="s">
        <v>60</v>
      </c>
      <c r="C11" s="33">
        <v>3994.3</v>
      </c>
      <c r="D11" s="31">
        <v>4352.2</v>
      </c>
      <c r="E11" s="31">
        <v>5280.2</v>
      </c>
      <c r="F11" s="33">
        <v>7015</v>
      </c>
      <c r="G11" s="31">
        <v>2264.3000000000002</v>
      </c>
      <c r="H11" s="31">
        <v>3231</v>
      </c>
      <c r="I11" s="31">
        <v>3419.1</v>
      </c>
      <c r="J11" s="31">
        <v>19993.3</v>
      </c>
      <c r="K11" s="31">
        <v>3739.5</v>
      </c>
      <c r="L11" s="31">
        <v>4866</v>
      </c>
      <c r="M11" s="33">
        <v>9174.6</v>
      </c>
      <c r="N11" s="31">
        <v>21756.6</v>
      </c>
      <c r="O11" s="31">
        <v>2373.1</v>
      </c>
      <c r="P11" s="33">
        <v>4577.3</v>
      </c>
      <c r="Q11" s="31">
        <v>11677.5</v>
      </c>
      <c r="R11" s="31">
        <v>13921.8</v>
      </c>
    </row>
    <row r="12" spans="2:18" ht="14.4" customHeight="1" x14ac:dyDescent="0.3">
      <c r="B12" s="40" t="s">
        <v>61</v>
      </c>
      <c r="C12" s="42">
        <v>133.80000000000001</v>
      </c>
      <c r="D12" s="40">
        <v>172.7</v>
      </c>
      <c r="E12" s="40">
        <v>189</v>
      </c>
      <c r="F12" s="40">
        <v>211.1</v>
      </c>
      <c r="G12" s="40">
        <v>60.1</v>
      </c>
      <c r="H12" s="42">
        <v>479.9</v>
      </c>
      <c r="I12" s="40">
        <v>191</v>
      </c>
      <c r="J12" s="42">
        <v>819.1</v>
      </c>
      <c r="K12" s="40">
        <v>106.5</v>
      </c>
      <c r="L12" s="40">
        <v>151.5</v>
      </c>
      <c r="M12" s="40">
        <v>197.5</v>
      </c>
      <c r="N12" s="40">
        <v>339.3</v>
      </c>
      <c r="O12" s="40">
        <v>78.8</v>
      </c>
      <c r="P12" s="40">
        <v>284.10000000000002</v>
      </c>
      <c r="Q12" s="42">
        <v>323.39999999999998</v>
      </c>
      <c r="R12" s="40">
        <v>470.7</v>
      </c>
    </row>
    <row r="13" spans="2:18" ht="16.2" thickBot="1" x14ac:dyDescent="0.35">
      <c r="B13" s="32" t="s">
        <v>62</v>
      </c>
      <c r="C13" s="31">
        <v>165.3</v>
      </c>
      <c r="D13" s="31">
        <v>304.2</v>
      </c>
      <c r="E13" s="33">
        <v>219.2</v>
      </c>
      <c r="F13" s="31">
        <v>477.8</v>
      </c>
      <c r="G13" s="31">
        <v>69.8</v>
      </c>
      <c r="H13" s="31">
        <v>106.2</v>
      </c>
      <c r="I13" s="31">
        <v>117.7</v>
      </c>
      <c r="J13" s="31">
        <v>186.7</v>
      </c>
      <c r="K13" s="33">
        <v>189.1</v>
      </c>
      <c r="L13" s="33">
        <v>336.9</v>
      </c>
      <c r="M13" s="31">
        <v>191</v>
      </c>
      <c r="N13" s="33">
        <v>504</v>
      </c>
      <c r="O13" s="31">
        <v>106.8</v>
      </c>
      <c r="P13" s="31">
        <v>203.9</v>
      </c>
      <c r="Q13" s="31">
        <v>131</v>
      </c>
      <c r="R13" s="31">
        <v>241.6</v>
      </c>
    </row>
    <row r="14" spans="2:18" ht="16.2" thickBot="1" x14ac:dyDescent="0.35">
      <c r="B14" s="32" t="s">
        <v>63</v>
      </c>
      <c r="C14" s="31">
        <v>29.7</v>
      </c>
      <c r="D14" s="31">
        <v>33.9</v>
      </c>
      <c r="E14" s="31">
        <v>43.3</v>
      </c>
      <c r="F14" s="31">
        <v>55.5</v>
      </c>
      <c r="G14" s="31">
        <v>29.2</v>
      </c>
      <c r="H14" s="31">
        <v>78.900000000000006</v>
      </c>
      <c r="I14" s="31">
        <v>46.3</v>
      </c>
      <c r="J14" s="33">
        <v>203.5</v>
      </c>
      <c r="K14" s="31">
        <v>26.3</v>
      </c>
      <c r="L14" s="31">
        <v>30.9</v>
      </c>
      <c r="M14" s="31">
        <v>46.3</v>
      </c>
      <c r="N14" s="31">
        <v>47.9</v>
      </c>
      <c r="O14" s="33">
        <v>34.299999999999997</v>
      </c>
      <c r="P14" s="33">
        <v>88.6</v>
      </c>
      <c r="Q14" s="33">
        <v>50.9</v>
      </c>
      <c r="R14" s="31">
        <v>97.2</v>
      </c>
    </row>
    <row r="15" spans="2:18" ht="16.2" thickBot="1" x14ac:dyDescent="0.35">
      <c r="B15" s="32" t="s">
        <v>64</v>
      </c>
      <c r="C15" s="31">
        <v>0.2</v>
      </c>
      <c r="D15" s="31">
        <v>0.6</v>
      </c>
      <c r="E15" s="31">
        <v>1.1000000000000001</v>
      </c>
      <c r="F15" s="31">
        <v>25.7</v>
      </c>
      <c r="G15" s="31">
        <v>1.4</v>
      </c>
      <c r="H15" s="33">
        <v>29.2</v>
      </c>
      <c r="I15" s="31">
        <v>11.3</v>
      </c>
      <c r="J15" s="31">
        <v>140</v>
      </c>
      <c r="K15" s="33">
        <v>15.2</v>
      </c>
      <c r="L15" s="31">
        <v>26.6</v>
      </c>
      <c r="M15" s="33">
        <v>25.8</v>
      </c>
      <c r="N15" s="34">
        <v>143.6</v>
      </c>
      <c r="O15" s="31">
        <v>1.1000000000000001</v>
      </c>
      <c r="P15" s="31">
        <v>15.4</v>
      </c>
      <c r="Q15" s="31">
        <v>22.4</v>
      </c>
      <c r="R15" s="31">
        <v>35</v>
      </c>
    </row>
    <row r="16" spans="2:18" ht="16.2" thickBot="1" x14ac:dyDescent="0.35">
      <c r="B16" s="32" t="s">
        <v>65</v>
      </c>
      <c r="C16" s="31">
        <v>40.299999999999997</v>
      </c>
      <c r="D16" s="31">
        <v>56.2</v>
      </c>
      <c r="E16" s="31">
        <v>136.30000000000001</v>
      </c>
      <c r="F16" s="31">
        <v>179.1</v>
      </c>
      <c r="G16" s="31">
        <v>61.3</v>
      </c>
      <c r="H16" s="31">
        <v>96.2</v>
      </c>
      <c r="I16" s="31">
        <v>172.6</v>
      </c>
      <c r="J16" s="34">
        <v>314.2</v>
      </c>
      <c r="K16" s="31">
        <v>79.2</v>
      </c>
      <c r="L16" s="31">
        <v>105.5</v>
      </c>
      <c r="M16" s="31">
        <v>101.8</v>
      </c>
      <c r="N16" s="31">
        <v>169.6</v>
      </c>
      <c r="O16" s="34">
        <v>123.9</v>
      </c>
      <c r="P16" s="34">
        <v>183.3</v>
      </c>
      <c r="Q16" s="34">
        <v>214.5</v>
      </c>
      <c r="R16" s="31">
        <v>271.3</v>
      </c>
    </row>
    <row r="17" spans="2:18" ht="14.4" customHeight="1" x14ac:dyDescent="0.3">
      <c r="B17" s="40" t="s">
        <v>66</v>
      </c>
      <c r="C17" s="40">
        <v>56.3</v>
      </c>
      <c r="D17" s="40">
        <v>62.6</v>
      </c>
      <c r="E17" s="40">
        <v>90.8</v>
      </c>
      <c r="F17" s="40">
        <v>107.6</v>
      </c>
      <c r="G17" s="40">
        <v>49.6</v>
      </c>
      <c r="H17" s="40">
        <v>74.5</v>
      </c>
      <c r="I17" s="40">
        <v>98.5</v>
      </c>
      <c r="J17" s="40">
        <v>256.7</v>
      </c>
      <c r="K17" s="40">
        <v>64.5</v>
      </c>
      <c r="L17" s="40">
        <v>80.599999999999994</v>
      </c>
      <c r="M17" s="40">
        <v>108.8</v>
      </c>
      <c r="N17" s="40">
        <v>142.19999999999999</v>
      </c>
      <c r="O17" s="41">
        <v>76.599999999999994</v>
      </c>
      <c r="P17" s="41">
        <v>173.8</v>
      </c>
      <c r="Q17" s="41">
        <v>123.6</v>
      </c>
      <c r="R17" s="41">
        <v>288.8</v>
      </c>
    </row>
    <row r="18" spans="2:18" ht="16.2" thickBot="1" x14ac:dyDescent="0.35">
      <c r="B18" s="32" t="s">
        <v>67</v>
      </c>
      <c r="C18" s="31">
        <v>63.5</v>
      </c>
      <c r="D18" s="31">
        <v>143.80000000000001</v>
      </c>
      <c r="E18" s="31">
        <v>107.1</v>
      </c>
      <c r="F18" s="31">
        <v>183.8</v>
      </c>
      <c r="G18" s="31">
        <v>62.6</v>
      </c>
      <c r="H18" s="31">
        <v>122.9</v>
      </c>
      <c r="I18" s="31">
        <v>131.19999999999999</v>
      </c>
      <c r="J18" s="31">
        <v>312.89999999999998</v>
      </c>
      <c r="K18" s="34">
        <v>57.6</v>
      </c>
      <c r="L18" s="34">
        <v>180.3</v>
      </c>
      <c r="M18" s="31">
        <v>138</v>
      </c>
      <c r="N18" s="31">
        <v>213</v>
      </c>
      <c r="O18" s="31">
        <v>39</v>
      </c>
      <c r="P18" s="31">
        <v>124.6</v>
      </c>
      <c r="Q18" s="34">
        <v>238.2</v>
      </c>
      <c r="R18" s="34">
        <v>322.2</v>
      </c>
    </row>
    <row r="19" spans="2:18" ht="16.2" thickBot="1" x14ac:dyDescent="0.35">
      <c r="B19" s="32" t="s">
        <v>68</v>
      </c>
      <c r="C19" s="31">
        <v>154.80000000000001</v>
      </c>
      <c r="D19" s="31">
        <v>233.9</v>
      </c>
      <c r="E19" s="31">
        <v>448.2</v>
      </c>
      <c r="F19" s="31">
        <v>517.29999999999995</v>
      </c>
      <c r="G19" s="31">
        <v>124.8</v>
      </c>
      <c r="H19" s="31">
        <v>189.7</v>
      </c>
      <c r="I19" s="31">
        <v>402.6</v>
      </c>
      <c r="J19" s="31">
        <v>852.9</v>
      </c>
      <c r="K19" s="34">
        <v>436.2</v>
      </c>
      <c r="L19" s="31">
        <v>165.7</v>
      </c>
      <c r="M19" s="34">
        <v>460.8</v>
      </c>
      <c r="N19" s="31">
        <v>492.4</v>
      </c>
      <c r="O19" s="31">
        <v>236.8</v>
      </c>
      <c r="P19" s="34">
        <v>284.10000000000002</v>
      </c>
      <c r="Q19" s="31">
        <v>277.60000000000002</v>
      </c>
      <c r="R19" s="34">
        <v>1061.7</v>
      </c>
    </row>
    <row r="20" spans="2:18" ht="16.2" thickBot="1" x14ac:dyDescent="0.35">
      <c r="B20" s="32" t="s">
        <v>69</v>
      </c>
      <c r="C20" s="31">
        <v>113.6</v>
      </c>
      <c r="D20" s="34">
        <v>266.5</v>
      </c>
      <c r="E20" s="31">
        <v>158.6</v>
      </c>
      <c r="F20" s="31">
        <v>399.3</v>
      </c>
      <c r="G20" s="31">
        <v>108.8</v>
      </c>
      <c r="H20" s="31">
        <v>265.39999999999998</v>
      </c>
      <c r="I20" s="31">
        <v>262</v>
      </c>
      <c r="J20" s="31">
        <v>503</v>
      </c>
      <c r="K20" s="31">
        <v>133.6</v>
      </c>
      <c r="L20" s="31">
        <v>252.8</v>
      </c>
      <c r="M20" s="31">
        <v>261.89999999999998</v>
      </c>
      <c r="N20" s="31">
        <v>370.4</v>
      </c>
      <c r="O20" s="34">
        <v>167.4</v>
      </c>
      <c r="P20" s="31">
        <v>211.8</v>
      </c>
      <c r="Q20" s="34">
        <v>412.4</v>
      </c>
      <c r="R20" s="34">
        <v>513.79999999999995</v>
      </c>
    </row>
    <row r="21" spans="2:18" ht="16.2" thickBot="1" x14ac:dyDescent="0.35">
      <c r="B21" s="32" t="s">
        <v>70</v>
      </c>
      <c r="C21" s="31">
        <v>49.8</v>
      </c>
      <c r="D21" s="31">
        <v>168.4</v>
      </c>
      <c r="E21" s="31">
        <v>162.30000000000001</v>
      </c>
      <c r="F21" s="31">
        <v>229.9</v>
      </c>
      <c r="G21" s="31">
        <v>42.1</v>
      </c>
      <c r="H21" s="34">
        <v>198.1</v>
      </c>
      <c r="I21" s="34">
        <v>457.6</v>
      </c>
      <c r="J21" s="34">
        <v>895.4</v>
      </c>
      <c r="K21" s="31">
        <v>73.5</v>
      </c>
      <c r="L21" s="31">
        <v>90.8</v>
      </c>
      <c r="M21" s="31">
        <v>187.4</v>
      </c>
      <c r="N21" s="31">
        <v>240.2</v>
      </c>
      <c r="O21" s="34">
        <v>91.3</v>
      </c>
      <c r="P21" s="31">
        <v>113.2</v>
      </c>
      <c r="Q21" s="31">
        <v>286.89999999999998</v>
      </c>
      <c r="R21" s="31">
        <v>442.6</v>
      </c>
    </row>
    <row r="22" spans="2:18" ht="16.2" thickBot="1" x14ac:dyDescent="0.35">
      <c r="B22" s="32" t="s">
        <v>71</v>
      </c>
      <c r="C22" s="31">
        <v>138.4</v>
      </c>
      <c r="D22" s="31">
        <v>205.1</v>
      </c>
      <c r="E22" s="31">
        <v>254.3</v>
      </c>
      <c r="F22" s="31">
        <v>266.2</v>
      </c>
      <c r="G22" s="31">
        <v>56.9</v>
      </c>
      <c r="H22" s="31">
        <v>264.8</v>
      </c>
      <c r="I22" s="31">
        <v>134.69999999999999</v>
      </c>
      <c r="J22" s="31">
        <v>629.4</v>
      </c>
      <c r="K22" s="34">
        <v>226.4</v>
      </c>
      <c r="L22" s="31">
        <v>384.3</v>
      </c>
      <c r="M22" s="31">
        <v>342.9</v>
      </c>
      <c r="N22" s="31">
        <v>528.1</v>
      </c>
      <c r="O22" s="31">
        <v>183.4</v>
      </c>
      <c r="P22" s="31">
        <v>270.7</v>
      </c>
      <c r="Q22" s="34">
        <v>484.4</v>
      </c>
      <c r="R22" s="34">
        <v>680.7</v>
      </c>
    </row>
    <row r="23" spans="2:18" ht="16.2" thickBot="1" x14ac:dyDescent="0.35">
      <c r="B23" s="32" t="s">
        <v>72</v>
      </c>
      <c r="C23" s="31">
        <v>34.4</v>
      </c>
      <c r="D23" s="31">
        <v>51.5</v>
      </c>
      <c r="E23" s="31">
        <v>48.1</v>
      </c>
      <c r="F23" s="31">
        <v>77.099999999999994</v>
      </c>
      <c r="G23" s="31">
        <v>24.6</v>
      </c>
      <c r="H23" s="31">
        <v>42.7</v>
      </c>
      <c r="I23" s="31">
        <v>61.5</v>
      </c>
      <c r="J23" s="31">
        <v>130</v>
      </c>
      <c r="K23" s="31">
        <v>41.3</v>
      </c>
      <c r="L23" s="31">
        <v>64.400000000000006</v>
      </c>
      <c r="M23" s="34">
        <v>97.2</v>
      </c>
      <c r="N23" s="31">
        <v>140.19999999999999</v>
      </c>
      <c r="O23" s="34">
        <v>52.9</v>
      </c>
      <c r="P23" s="34">
        <v>95.6</v>
      </c>
      <c r="Q23" s="31">
        <v>64.7</v>
      </c>
      <c r="R23" s="34">
        <v>189.8</v>
      </c>
    </row>
  </sheetData>
  <mergeCells count="12">
    <mergeCell ref="O4:P4"/>
    <mergeCell ref="Q4:R4"/>
    <mergeCell ref="C3:F3"/>
    <mergeCell ref="G3:J3"/>
    <mergeCell ref="K3:N3"/>
    <mergeCell ref="O3:R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5"/>
  <sheetViews>
    <sheetView topLeftCell="C1" workbookViewId="0">
      <selection activeCell="O10" sqref="O10:P10"/>
    </sheetView>
  </sheetViews>
  <sheetFormatPr defaultRowHeight="14.4" x14ac:dyDescent="0.3"/>
  <cols>
    <col min="2" max="2" width="12.44140625" customWidth="1"/>
    <col min="12" max="12" width="15.5546875" customWidth="1"/>
  </cols>
  <sheetData>
    <row r="3" spans="2:18" x14ac:dyDescent="0.3">
      <c r="C3" t="s">
        <v>4</v>
      </c>
      <c r="L3" s="19" t="s">
        <v>36</v>
      </c>
      <c r="M3" s="8" t="s">
        <v>37</v>
      </c>
      <c r="N3" s="8" t="s">
        <v>37</v>
      </c>
      <c r="O3" s="8" t="s">
        <v>39</v>
      </c>
      <c r="P3" s="8" t="s">
        <v>39</v>
      </c>
    </row>
    <row r="4" spans="2:18" x14ac:dyDescent="0.3">
      <c r="B4" s="4"/>
      <c r="C4" s="4" t="s">
        <v>30</v>
      </c>
      <c r="D4" s="4" t="s">
        <v>30</v>
      </c>
      <c r="E4" s="4" t="s">
        <v>30</v>
      </c>
      <c r="F4" s="4" t="s">
        <v>30</v>
      </c>
      <c r="G4" s="4" t="s">
        <v>31</v>
      </c>
      <c r="H4" s="4" t="s">
        <v>31</v>
      </c>
      <c r="I4" s="4" t="s">
        <v>31</v>
      </c>
      <c r="J4" s="4" t="s">
        <v>31</v>
      </c>
      <c r="L4" s="20"/>
      <c r="M4" s="4" t="s">
        <v>30</v>
      </c>
      <c r="N4" s="4" t="s">
        <v>31</v>
      </c>
      <c r="O4" s="4" t="s">
        <v>30</v>
      </c>
      <c r="P4" s="4" t="s">
        <v>31</v>
      </c>
      <c r="Q4" s="26"/>
      <c r="R4" s="26"/>
    </row>
    <row r="5" spans="2:18" x14ac:dyDescent="0.3">
      <c r="B5" s="24" t="s">
        <v>32</v>
      </c>
      <c r="C5" s="4">
        <v>0</v>
      </c>
      <c r="D5" s="4">
        <v>0</v>
      </c>
      <c r="E5" s="4">
        <v>0</v>
      </c>
      <c r="F5" s="4">
        <v>0</v>
      </c>
      <c r="G5" s="4">
        <v>2.5000000000000001E-2</v>
      </c>
      <c r="H5" s="4">
        <v>0.03</v>
      </c>
      <c r="I5" s="4">
        <v>3.1E-2</v>
      </c>
      <c r="J5" s="4">
        <v>3.2000000000000001E-2</v>
      </c>
      <c r="L5" s="24" t="s">
        <v>32</v>
      </c>
      <c r="M5" s="1">
        <v>0</v>
      </c>
      <c r="N5" s="18">
        <f>(G5+H5+I5+J5)/4</f>
        <v>2.9499999999999998E-2</v>
      </c>
      <c r="O5" s="1">
        <v>0</v>
      </c>
      <c r="P5" s="18">
        <f>_xlfn.STDEV.S(G5:J5,G5:J5)</f>
        <v>2.8784916685156976E-3</v>
      </c>
      <c r="Q5" s="21"/>
      <c r="R5" s="21"/>
    </row>
    <row r="6" spans="2:18" x14ac:dyDescent="0.3">
      <c r="B6" s="24" t="s">
        <v>33</v>
      </c>
      <c r="C6" s="4">
        <v>0</v>
      </c>
      <c r="D6" s="4">
        <v>0</v>
      </c>
      <c r="E6" s="4">
        <v>0</v>
      </c>
      <c r="F6" s="4">
        <v>0</v>
      </c>
      <c r="G6" s="4">
        <v>0.02</v>
      </c>
      <c r="H6" s="4">
        <v>0.05</v>
      </c>
      <c r="I6" s="4">
        <v>0.03</v>
      </c>
      <c r="J6" s="4">
        <v>2.8000000000000001E-2</v>
      </c>
      <c r="L6" s="24" t="s">
        <v>33</v>
      </c>
      <c r="M6" s="1">
        <v>0</v>
      </c>
      <c r="N6" s="18">
        <f>(G6+H6+I6+J6)/4</f>
        <v>3.2000000000000001E-2</v>
      </c>
      <c r="O6" s="1">
        <v>0</v>
      </c>
      <c r="P6" s="18">
        <f>_xlfn.STDEV.S(G6:J6,G6:J6)</f>
        <v>1.1807987611298193E-2</v>
      </c>
      <c r="Q6" s="27"/>
      <c r="R6" s="28"/>
    </row>
    <row r="7" spans="2:18" x14ac:dyDescent="0.3">
      <c r="B7" s="24" t="s">
        <v>34</v>
      </c>
      <c r="C7" s="4">
        <v>0.02</v>
      </c>
      <c r="D7" s="1">
        <v>1.4999999999999999E-2</v>
      </c>
      <c r="E7" s="1">
        <v>1.7999999999999999E-2</v>
      </c>
      <c r="F7" s="1">
        <v>1.9E-2</v>
      </c>
      <c r="G7" s="4">
        <v>0.08</v>
      </c>
      <c r="H7" s="4">
        <v>0.1</v>
      </c>
      <c r="I7" s="4">
        <v>0.06</v>
      </c>
      <c r="J7" s="4">
        <v>7.4999999999999997E-2</v>
      </c>
      <c r="L7" s="24" t="s">
        <v>34</v>
      </c>
      <c r="M7" s="18">
        <f>(C7+D7+E7+F7)/4</f>
        <v>1.8000000000000002E-2</v>
      </c>
      <c r="N7" s="18">
        <f>(G7+H7+I7+J7)/4</f>
        <v>7.8750000000000001E-2</v>
      </c>
      <c r="O7" s="23">
        <f>_xlfn.STDEV.S(C7:F7,C7:F7)</f>
        <v>2E-3</v>
      </c>
      <c r="P7" s="18">
        <f>_xlfn.STDEV.S(G7:J7,G7:J7)</f>
        <v>1.5294723646688567E-2</v>
      </c>
      <c r="Q7" s="27"/>
      <c r="R7" s="28"/>
    </row>
    <row r="8" spans="2:18" x14ac:dyDescent="0.3">
      <c r="B8" s="24" t="s">
        <v>35</v>
      </c>
      <c r="C8" s="4">
        <v>0.03</v>
      </c>
      <c r="D8" s="1">
        <v>1.9E-2</v>
      </c>
      <c r="E8" s="1">
        <v>2.5000000000000001E-2</v>
      </c>
      <c r="F8" s="1">
        <v>2.9000000000000001E-2</v>
      </c>
      <c r="G8" s="4">
        <v>0.1</v>
      </c>
      <c r="H8" s="4">
        <v>0.12</v>
      </c>
      <c r="I8" s="4">
        <v>0.11</v>
      </c>
      <c r="J8" s="4">
        <v>0.09</v>
      </c>
      <c r="L8" s="24" t="s">
        <v>35</v>
      </c>
      <c r="M8" s="18">
        <f>(C8+D8+E8+F8)/4</f>
        <v>2.5750000000000002E-2</v>
      </c>
      <c r="N8" s="18">
        <f>(G8+H8+I8+J8)/4</f>
        <v>0.10500000000000001</v>
      </c>
      <c r="O8" s="23">
        <f>_xlfn.STDEV.S(C8:F8,C8:F8)</f>
        <v>4.621378891320518E-3</v>
      </c>
      <c r="P8" s="18">
        <f>_xlfn.STDEV.S(G8:J8,G8:J8)</f>
        <v>1.1952286093344025E-2</v>
      </c>
    </row>
    <row r="9" spans="2:18" x14ac:dyDescent="0.3">
      <c r="B9" s="25"/>
    </row>
    <row r="10" spans="2:18" x14ac:dyDescent="0.3">
      <c r="B10" s="25"/>
      <c r="C10" t="s">
        <v>29</v>
      </c>
      <c r="L10" s="19" t="s">
        <v>38</v>
      </c>
      <c r="M10" s="8" t="s">
        <v>37</v>
      </c>
      <c r="N10" s="8" t="s">
        <v>37</v>
      </c>
      <c r="O10" s="8" t="s">
        <v>39</v>
      </c>
      <c r="P10" s="8" t="s">
        <v>39</v>
      </c>
    </row>
    <row r="11" spans="2:18" x14ac:dyDescent="0.3">
      <c r="B11" s="24"/>
      <c r="C11" s="4" t="s">
        <v>30</v>
      </c>
      <c r="D11" s="4" t="s">
        <v>30</v>
      </c>
      <c r="E11" s="4" t="s">
        <v>30</v>
      </c>
      <c r="F11" s="4" t="s">
        <v>30</v>
      </c>
      <c r="G11" s="4" t="s">
        <v>31</v>
      </c>
      <c r="H11" s="4" t="s">
        <v>31</v>
      </c>
      <c r="I11" s="4" t="s">
        <v>31</v>
      </c>
      <c r="J11" s="4" t="s">
        <v>31</v>
      </c>
      <c r="L11" s="20"/>
      <c r="M11" s="4" t="s">
        <v>30</v>
      </c>
      <c r="N11" s="4" t="s">
        <v>31</v>
      </c>
      <c r="O11" s="4" t="s">
        <v>30</v>
      </c>
      <c r="P11" s="4" t="s">
        <v>31</v>
      </c>
    </row>
    <row r="12" spans="2:18" x14ac:dyDescent="0.3">
      <c r="B12" s="24" t="s">
        <v>32</v>
      </c>
      <c r="C12" s="4">
        <v>0.08</v>
      </c>
      <c r="D12" s="4">
        <v>0.1</v>
      </c>
      <c r="E12" s="4">
        <v>0.09</v>
      </c>
      <c r="F12" s="4">
        <v>0.06</v>
      </c>
      <c r="G12" s="4">
        <v>0.18</v>
      </c>
      <c r="H12" s="4">
        <v>0.15</v>
      </c>
      <c r="I12" s="4">
        <v>0.16</v>
      </c>
      <c r="J12" s="4">
        <v>0.17</v>
      </c>
      <c r="L12" s="24" t="s">
        <v>32</v>
      </c>
      <c r="M12" s="3">
        <f>(C12+D12+E12+F12)/4</f>
        <v>8.2500000000000004E-2</v>
      </c>
      <c r="N12" s="3">
        <f>(G13+H13+I13+J13)/4</f>
        <v>0.17</v>
      </c>
      <c r="O12" s="18">
        <f>_xlfn.STDEV.S(C12:F12,C12:F12)</f>
        <v>1.5811388300841996E-2</v>
      </c>
      <c r="P12" s="18">
        <f>_xlfn.STDEV.S(G12:J12,G12:J12)</f>
        <v>1.1952286093343938E-2</v>
      </c>
    </row>
    <row r="13" spans="2:18" x14ac:dyDescent="0.3">
      <c r="B13" s="24" t="s">
        <v>33</v>
      </c>
      <c r="C13" s="4">
        <v>7.0000000000000007E-2</v>
      </c>
      <c r="D13" s="4">
        <v>0.09</v>
      </c>
      <c r="E13" s="4">
        <v>7.4999999999999997E-2</v>
      </c>
      <c r="F13" s="4">
        <v>0.06</v>
      </c>
      <c r="G13" s="4">
        <v>0.16</v>
      </c>
      <c r="H13" s="4">
        <v>0.18</v>
      </c>
      <c r="I13" s="4">
        <v>0.17</v>
      </c>
      <c r="J13" s="4">
        <v>0.17</v>
      </c>
      <c r="L13" s="24" t="s">
        <v>33</v>
      </c>
      <c r="M13" s="3">
        <f>(C13+D13+E13+F13)/4</f>
        <v>7.3749999999999996E-2</v>
      </c>
      <c r="N13" s="3">
        <f>(G14+H14+I14+J14)/4</f>
        <v>0.3075</v>
      </c>
      <c r="O13" s="18">
        <f t="shared" ref="O13" si="0">_xlfn.STDEV.S(C13:F13,C13:F13)</f>
        <v>1.1572751247157027E-2</v>
      </c>
      <c r="P13" s="18">
        <f t="shared" ref="P13" si="1">_xlfn.STDEV.S(G13:J13,G13:J13)</f>
        <v>7.5592894601845409E-3</v>
      </c>
    </row>
    <row r="14" spans="2:18" x14ac:dyDescent="0.3">
      <c r="B14" s="24" t="s">
        <v>34</v>
      </c>
      <c r="C14" s="4">
        <v>0.08</v>
      </c>
      <c r="D14" s="4">
        <v>7.4999999999999997E-2</v>
      </c>
      <c r="E14" s="4">
        <v>8.5000000000000006E-2</v>
      </c>
      <c r="F14" s="4">
        <v>0.06</v>
      </c>
      <c r="G14" s="4">
        <v>0.35</v>
      </c>
      <c r="H14" s="4">
        <v>0.28999999999999998</v>
      </c>
      <c r="I14" s="4">
        <v>0.31</v>
      </c>
      <c r="J14" s="4">
        <v>0.28000000000000003</v>
      </c>
      <c r="L14" s="24" t="s">
        <v>34</v>
      </c>
      <c r="M14" s="3">
        <f>(C14+D14+E14+F14)/4</f>
        <v>7.4999999999999997E-2</v>
      </c>
      <c r="N14" s="3">
        <f>(G14+H14+I14+J14)/4</f>
        <v>0.3075</v>
      </c>
      <c r="O14" s="18">
        <f>_xlfn.STDEV.S(C14:F14,C14:F14)</f>
        <v>9.9999999999999447E-3</v>
      </c>
      <c r="P14" s="18">
        <f>_xlfn.STDEV.S(G14:J14,G14:J14)</f>
        <v>2.8660575211055531E-2</v>
      </c>
    </row>
    <row r="15" spans="2:18" x14ac:dyDescent="0.3">
      <c r="B15" s="24" t="s">
        <v>35</v>
      </c>
      <c r="C15" s="4">
        <v>0.1</v>
      </c>
      <c r="D15" s="4">
        <v>0.12</v>
      </c>
      <c r="E15" s="4">
        <v>9.5000000000000001E-2</v>
      </c>
      <c r="F15" s="4">
        <v>8.8999999999999996E-2</v>
      </c>
      <c r="G15" s="4">
        <v>0.4</v>
      </c>
      <c r="H15" s="4">
        <v>0.35</v>
      </c>
      <c r="I15" s="4">
        <v>0.38</v>
      </c>
      <c r="J15" s="4">
        <v>0.37</v>
      </c>
      <c r="L15" s="24" t="s">
        <v>35</v>
      </c>
      <c r="M15" s="3">
        <f>(C15+D15+E15+F15)/4</f>
        <v>0.10100000000000001</v>
      </c>
      <c r="N15" s="3">
        <f>(G15+H15+I15+J15)/4</f>
        <v>0.375</v>
      </c>
      <c r="O15" s="18">
        <f>_xlfn.STDEV.S(C15:F15,C15:F15)</f>
        <v>1.2444160994504414E-2</v>
      </c>
      <c r="P15" s="18">
        <f>_xlfn.STDEV.S(G15:J15,G15:J15)</f>
        <v>1.9272482233188646E-2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R56"/>
  <sheetViews>
    <sheetView workbookViewId="0">
      <selection activeCell="H51" sqref="H51"/>
    </sheetView>
  </sheetViews>
  <sheetFormatPr defaultRowHeight="14.4" x14ac:dyDescent="0.3"/>
  <cols>
    <col min="18" max="18" width="11.33203125" customWidth="1"/>
  </cols>
  <sheetData>
    <row r="4" spans="3:18" x14ac:dyDescent="0.3">
      <c r="C4" s="15"/>
      <c r="D4" s="15" t="s">
        <v>0</v>
      </c>
      <c r="E4" s="15" t="s">
        <v>1</v>
      </c>
      <c r="F4" s="15" t="s">
        <v>2</v>
      </c>
      <c r="G4" s="15" t="s">
        <v>3</v>
      </c>
      <c r="H4" s="15" t="s">
        <v>0</v>
      </c>
      <c r="I4" s="15" t="s">
        <v>1</v>
      </c>
      <c r="J4" s="15" t="s">
        <v>2</v>
      </c>
      <c r="K4" s="15" t="s">
        <v>3</v>
      </c>
      <c r="L4" s="15"/>
      <c r="M4" s="15"/>
      <c r="N4" s="8" t="s">
        <v>4</v>
      </c>
      <c r="O4" s="8" t="s">
        <v>37</v>
      </c>
      <c r="P4" s="8" t="s">
        <v>37</v>
      </c>
      <c r="Q4" s="8" t="s">
        <v>39</v>
      </c>
      <c r="R4" s="8"/>
    </row>
    <row r="5" spans="3:18" x14ac:dyDescent="0.3">
      <c r="C5" s="8" t="s">
        <v>4</v>
      </c>
      <c r="D5" s="8" t="s">
        <v>5</v>
      </c>
      <c r="E5" s="8" t="s">
        <v>5</v>
      </c>
      <c r="F5" s="8" t="s">
        <v>5</v>
      </c>
      <c r="G5" s="8" t="s">
        <v>5</v>
      </c>
      <c r="H5" s="8" t="s">
        <v>6</v>
      </c>
      <c r="I5" s="8" t="s">
        <v>6</v>
      </c>
      <c r="J5" s="8" t="s">
        <v>6</v>
      </c>
      <c r="K5" s="8" t="s">
        <v>6</v>
      </c>
      <c r="L5" s="15"/>
      <c r="M5" s="15"/>
      <c r="N5" s="8"/>
      <c r="O5" s="8" t="s">
        <v>25</v>
      </c>
      <c r="P5" s="8" t="s">
        <v>26</v>
      </c>
      <c r="Q5" s="8" t="s">
        <v>27</v>
      </c>
      <c r="R5" s="8" t="s">
        <v>28</v>
      </c>
    </row>
    <row r="6" spans="3:18" x14ac:dyDescent="0.3">
      <c r="C6" s="8" t="s">
        <v>7</v>
      </c>
      <c r="D6" s="11">
        <v>6.7</v>
      </c>
      <c r="E6" s="11">
        <v>8.0399999999999991</v>
      </c>
      <c r="F6" s="11">
        <v>7.1689999999999996</v>
      </c>
      <c r="G6" s="11">
        <v>7.3029999999999999</v>
      </c>
      <c r="H6" s="11">
        <v>6.3</v>
      </c>
      <c r="I6" s="11">
        <v>7.2449999999999992</v>
      </c>
      <c r="J6" s="11">
        <v>6.4889999999999999</v>
      </c>
      <c r="K6" s="11">
        <v>6.6150000000000002</v>
      </c>
      <c r="L6" s="15"/>
      <c r="M6" s="15"/>
      <c r="N6" s="8" t="s">
        <v>7</v>
      </c>
      <c r="O6" s="11">
        <f>(D6+E6+F6+G6)/4</f>
        <v>7.3029999999999999</v>
      </c>
      <c r="P6" s="11">
        <f>(H6+I6+J6+K6)/4</f>
        <v>6.6622500000000002</v>
      </c>
      <c r="Q6" s="11">
        <f>_xlfn.STDEV.S(D6:G6,D6:G6)</f>
        <v>0.51401334057173442</v>
      </c>
      <c r="R6" s="11">
        <f>_xlfn.STDEV.S(H6:K6,H6:K6)</f>
        <v>0.37912333085685956</v>
      </c>
    </row>
    <row r="7" spans="3:18" x14ac:dyDescent="0.3">
      <c r="C7" s="8" t="s">
        <v>8</v>
      </c>
      <c r="D7" s="11">
        <v>7.6</v>
      </c>
      <c r="E7" s="11">
        <v>9.1199999999999992</v>
      </c>
      <c r="F7" s="11">
        <v>8.1319999999999997</v>
      </c>
      <c r="G7" s="11">
        <v>8.2840000000000007</v>
      </c>
      <c r="H7" s="11">
        <v>7.5</v>
      </c>
      <c r="I7" s="11">
        <v>8.625</v>
      </c>
      <c r="J7" s="11">
        <v>7.7250000000000005</v>
      </c>
      <c r="K7" s="11">
        <v>8.4749999999999996</v>
      </c>
      <c r="L7" s="15"/>
      <c r="M7" s="15"/>
      <c r="N7" s="8" t="s">
        <v>8</v>
      </c>
      <c r="O7" s="11">
        <f>(D7+E7+F7+G7)/4</f>
        <v>8.2839999999999989</v>
      </c>
      <c r="P7" s="11">
        <f t="shared" ref="P7:P20" si="0">(H7+I7+J7+K7)/4</f>
        <v>8.0812500000000007</v>
      </c>
      <c r="Q7" s="11">
        <f t="shared" ref="Q7:Q20" si="1">_xlfn.STDEV.S(D7:G7,D7:G7)</f>
        <v>0.58305990870823632</v>
      </c>
      <c r="R7" s="11">
        <f t="shared" ref="R7:R20" si="2">_xlfn.STDEV.S(H7:K7,H7:K7)</f>
        <v>0.51143181363696943</v>
      </c>
    </row>
    <row r="8" spans="3:18" x14ac:dyDescent="0.3">
      <c r="C8" s="8" t="s">
        <v>9</v>
      </c>
      <c r="D8" s="11">
        <v>9.9</v>
      </c>
      <c r="E8" s="11">
        <v>11.088000000000001</v>
      </c>
      <c r="F8" s="11">
        <v>10.593000000000002</v>
      </c>
      <c r="G8" s="11">
        <v>10.395000000000001</v>
      </c>
      <c r="H8" s="11">
        <v>11</v>
      </c>
      <c r="I8" s="11">
        <v>12.32</v>
      </c>
      <c r="J8" s="11">
        <v>11.715</v>
      </c>
      <c r="K8" s="11">
        <v>11.88</v>
      </c>
      <c r="L8" s="15"/>
      <c r="M8" s="15"/>
      <c r="N8" s="8" t="s">
        <v>9</v>
      </c>
      <c r="O8" s="11">
        <f>(D8+E8+F8+G8)/4</f>
        <v>10.494000000000002</v>
      </c>
      <c r="P8" s="11">
        <f t="shared" si="0"/>
        <v>11.72875</v>
      </c>
      <c r="Q8" s="11">
        <f t="shared" si="1"/>
        <v>0.4552154905724794</v>
      </c>
      <c r="R8" s="11">
        <f t="shared" si="2"/>
        <v>0.50813911199872941</v>
      </c>
    </row>
    <row r="9" spans="3:18" x14ac:dyDescent="0.3">
      <c r="C9" s="8" t="s">
        <v>10</v>
      </c>
      <c r="D9" s="11">
        <v>18.2</v>
      </c>
      <c r="E9" s="11">
        <v>18.382000000000001</v>
      </c>
      <c r="F9" s="11">
        <v>19.474</v>
      </c>
      <c r="G9" s="11">
        <v>19.11</v>
      </c>
      <c r="H9" s="11">
        <v>18.8</v>
      </c>
      <c r="I9" s="11">
        <v>20.304000000000002</v>
      </c>
      <c r="J9" s="11">
        <v>20.021999999999998</v>
      </c>
      <c r="K9" s="11">
        <v>21.244</v>
      </c>
      <c r="L9" s="15"/>
      <c r="M9" s="15"/>
      <c r="N9" s="8" t="s">
        <v>10</v>
      </c>
      <c r="O9" s="11">
        <f>(D9+E9+F9+G9)/4</f>
        <v>18.791499999999999</v>
      </c>
      <c r="P9" s="11">
        <f t="shared" si="0"/>
        <v>20.092500000000001</v>
      </c>
      <c r="Q9" s="11">
        <f t="shared" si="1"/>
        <v>0.55672794073946019</v>
      </c>
      <c r="R9" s="11">
        <f t="shared" si="2"/>
        <v>0.93292336234012252</v>
      </c>
    </row>
    <row r="10" spans="3:18" x14ac:dyDescent="0.3">
      <c r="C10" s="8" t="s">
        <v>11</v>
      </c>
      <c r="D10" s="11">
        <v>17.2</v>
      </c>
      <c r="E10" s="11">
        <v>24.08</v>
      </c>
      <c r="F10" s="11">
        <v>18.404</v>
      </c>
      <c r="G10" s="11">
        <v>18.920000000000002</v>
      </c>
      <c r="H10" s="11">
        <v>18.3</v>
      </c>
      <c r="I10" s="11">
        <v>22.875</v>
      </c>
      <c r="J10" s="11">
        <v>18.849</v>
      </c>
      <c r="K10" s="11">
        <v>19.398000000000003</v>
      </c>
      <c r="L10" s="15"/>
      <c r="M10" s="15"/>
      <c r="N10" s="8" t="s">
        <v>11</v>
      </c>
      <c r="O10" s="11">
        <f t="shared" ref="O7:O20" si="3">(D10+E10+F10+G10)/4</f>
        <v>19.651</v>
      </c>
      <c r="P10" s="11">
        <f t="shared" si="0"/>
        <v>19.855499999999999</v>
      </c>
      <c r="Q10" s="11">
        <f t="shared" si="1"/>
        <v>2.8138845544396722</v>
      </c>
      <c r="R10" s="11">
        <f t="shared" si="2"/>
        <v>1.9093236648464962</v>
      </c>
    </row>
    <row r="11" spans="3:18" x14ac:dyDescent="0.3">
      <c r="C11" s="8" t="s">
        <v>12</v>
      </c>
      <c r="D11" s="11">
        <v>19.899999999999999</v>
      </c>
      <c r="E11" s="11">
        <v>22.288</v>
      </c>
      <c r="F11" s="11">
        <v>21.292999999999999</v>
      </c>
      <c r="G11" s="11">
        <v>20.895</v>
      </c>
      <c r="H11" s="11">
        <v>18</v>
      </c>
      <c r="I11" s="11">
        <v>20.7</v>
      </c>
      <c r="J11" s="11">
        <v>19.169999999999998</v>
      </c>
      <c r="K11" s="11">
        <v>19.440000000000001</v>
      </c>
      <c r="L11" s="15"/>
      <c r="M11" s="15"/>
      <c r="N11" s="8" t="s">
        <v>12</v>
      </c>
      <c r="O11" s="11">
        <f t="shared" si="3"/>
        <v>21.094000000000001</v>
      </c>
      <c r="P11" s="11">
        <f t="shared" si="0"/>
        <v>19.327500000000001</v>
      </c>
      <c r="Q11" s="11">
        <f t="shared" si="1"/>
        <v>0.9150291174133679</v>
      </c>
      <c r="R11" s="11">
        <f t="shared" si="2"/>
        <v>1.025875932348268</v>
      </c>
    </row>
    <row r="12" spans="3:18" x14ac:dyDescent="0.3">
      <c r="C12" s="8" t="s">
        <v>13</v>
      </c>
      <c r="D12" s="11">
        <v>28.6</v>
      </c>
      <c r="E12" s="11">
        <v>32.032000000000004</v>
      </c>
      <c r="F12" s="11">
        <v>30.602000000000004</v>
      </c>
      <c r="G12" s="11">
        <v>30.03</v>
      </c>
      <c r="H12" s="11">
        <v>28.4</v>
      </c>
      <c r="I12" s="11">
        <v>31.808</v>
      </c>
      <c r="J12" s="11">
        <v>30.245999999999999</v>
      </c>
      <c r="K12" s="11">
        <v>32.091999999999999</v>
      </c>
      <c r="L12" s="15"/>
      <c r="M12" s="15"/>
      <c r="N12" s="8" t="s">
        <v>13</v>
      </c>
      <c r="O12" s="11">
        <f t="shared" si="3"/>
        <v>30.316000000000003</v>
      </c>
      <c r="P12" s="11">
        <f t="shared" si="0"/>
        <v>30.636499999999998</v>
      </c>
      <c r="Q12" s="11">
        <f t="shared" si="1"/>
        <v>1.3150669727649407</v>
      </c>
      <c r="R12" s="11">
        <f t="shared" si="2"/>
        <v>1.5716519971036849</v>
      </c>
    </row>
    <row r="13" spans="3:18" x14ac:dyDescent="0.3">
      <c r="C13" s="8" t="s">
        <v>14</v>
      </c>
      <c r="D13" s="11">
        <v>32.200000000000003</v>
      </c>
      <c r="E13" s="11">
        <v>45.08</v>
      </c>
      <c r="F13" s="11">
        <v>34.454000000000008</v>
      </c>
      <c r="G13" s="11">
        <v>35.420000000000009</v>
      </c>
      <c r="H13" s="11">
        <v>32</v>
      </c>
      <c r="I13" s="11">
        <v>40</v>
      </c>
      <c r="J13" s="11">
        <v>32.96</v>
      </c>
      <c r="K13" s="11">
        <v>33.6</v>
      </c>
      <c r="L13" s="15"/>
      <c r="M13" s="15"/>
      <c r="N13" s="8" t="s">
        <v>15</v>
      </c>
      <c r="O13" s="11">
        <f t="shared" si="3"/>
        <v>36.788500000000006</v>
      </c>
      <c r="P13" s="11">
        <f t="shared" si="0"/>
        <v>34.64</v>
      </c>
      <c r="Q13" s="11">
        <f t="shared" si="1"/>
        <v>5.267853642613809</v>
      </c>
      <c r="R13" s="11">
        <f t="shared" si="2"/>
        <v>3.3638073666605819</v>
      </c>
    </row>
    <row r="14" spans="3:18" x14ac:dyDescent="0.3">
      <c r="C14" s="8" t="s">
        <v>15</v>
      </c>
      <c r="D14" s="11">
        <v>30.8</v>
      </c>
      <c r="E14" s="11">
        <v>31.108000000000001</v>
      </c>
      <c r="F14" s="11">
        <v>32.956000000000003</v>
      </c>
      <c r="G14" s="11">
        <v>32.340000000000003</v>
      </c>
      <c r="H14" s="11">
        <v>31.1</v>
      </c>
      <c r="I14" s="11">
        <v>33.588000000000001</v>
      </c>
      <c r="J14" s="11">
        <v>33.121499999999997</v>
      </c>
      <c r="K14" s="11">
        <v>35.143000000000001</v>
      </c>
      <c r="L14" s="15"/>
      <c r="M14" s="15"/>
      <c r="N14" s="8" t="s">
        <v>14</v>
      </c>
      <c r="O14" s="11">
        <f t="shared" si="3"/>
        <v>31.801000000000002</v>
      </c>
      <c r="P14" s="11">
        <f t="shared" si="0"/>
        <v>33.238124999999997</v>
      </c>
      <c r="Q14" s="11">
        <f t="shared" si="1"/>
        <v>0.942154976636011</v>
      </c>
      <c r="R14" s="11">
        <f t="shared" si="2"/>
        <v>1.5432934345094582</v>
      </c>
    </row>
    <row r="15" spans="3:18" x14ac:dyDescent="0.3">
      <c r="C15" s="8" t="s">
        <v>16</v>
      </c>
      <c r="D15" s="11">
        <v>37.299999999999997</v>
      </c>
      <c r="E15" s="11">
        <v>45</v>
      </c>
      <c r="F15" s="11">
        <v>39.911000000000001</v>
      </c>
      <c r="G15" s="11">
        <v>41.03</v>
      </c>
      <c r="H15" s="11">
        <v>36.799999999999997</v>
      </c>
      <c r="I15" s="11">
        <v>46</v>
      </c>
      <c r="J15" s="11">
        <v>37.903999999999996</v>
      </c>
      <c r="K15" s="11">
        <v>39.007999999999996</v>
      </c>
      <c r="L15" s="15"/>
      <c r="M15" s="15"/>
      <c r="N15" s="8" t="s">
        <v>16</v>
      </c>
      <c r="O15" s="11">
        <f t="shared" si="3"/>
        <v>40.810249999999996</v>
      </c>
      <c r="P15" s="11">
        <f t="shared" si="0"/>
        <v>39.927999999999997</v>
      </c>
      <c r="Q15" s="11">
        <f t="shared" si="1"/>
        <v>2.9632415045496576</v>
      </c>
      <c r="R15" s="11">
        <f t="shared" si="2"/>
        <v>3.8395142549918639</v>
      </c>
    </row>
    <row r="16" spans="3:18" x14ac:dyDescent="0.3">
      <c r="C16" s="8" t="s">
        <v>17</v>
      </c>
      <c r="D16" s="11">
        <v>38</v>
      </c>
      <c r="E16" s="11">
        <v>42.56</v>
      </c>
      <c r="F16" s="11">
        <v>40.660000000000004</v>
      </c>
      <c r="G16" s="11">
        <v>39.9</v>
      </c>
      <c r="H16" s="11">
        <v>39.1</v>
      </c>
      <c r="I16" s="11">
        <v>44.964999999999996</v>
      </c>
      <c r="J16" s="11">
        <v>41.641500000000001</v>
      </c>
      <c r="K16" s="11">
        <v>42.228000000000002</v>
      </c>
      <c r="L16" s="15"/>
      <c r="M16" s="15"/>
      <c r="N16" s="8" t="s">
        <v>17</v>
      </c>
      <c r="O16" s="11">
        <f t="shared" si="3"/>
        <v>40.28</v>
      </c>
      <c r="P16" s="11">
        <f t="shared" si="0"/>
        <v>41.983625000000004</v>
      </c>
      <c r="Q16" s="11">
        <f t="shared" si="1"/>
        <v>1.7472917819953757</v>
      </c>
      <c r="R16" s="11">
        <f t="shared" si="2"/>
        <v>2.2284304974898475</v>
      </c>
    </row>
    <row r="17" spans="3:18" x14ac:dyDescent="0.3">
      <c r="C17" s="8" t="s">
        <v>18</v>
      </c>
      <c r="D17" s="11">
        <v>30.1</v>
      </c>
      <c r="E17" s="11">
        <v>36.119999999999997</v>
      </c>
      <c r="F17" s="11">
        <v>32.207000000000001</v>
      </c>
      <c r="G17" s="11">
        <v>32.809000000000005</v>
      </c>
      <c r="H17" s="11">
        <v>41.5</v>
      </c>
      <c r="I17" s="11">
        <v>47.724999999999994</v>
      </c>
      <c r="J17" s="11">
        <v>42.745000000000005</v>
      </c>
      <c r="K17" s="11">
        <v>46.894999999999996</v>
      </c>
      <c r="L17" s="15"/>
      <c r="M17" s="15"/>
      <c r="N17" s="8" t="s">
        <v>18</v>
      </c>
      <c r="O17" s="11">
        <f t="shared" si="3"/>
        <v>32.808999999999997</v>
      </c>
      <c r="P17" s="11">
        <f t="shared" si="0"/>
        <v>44.716250000000002</v>
      </c>
      <c r="Q17" s="11">
        <f t="shared" si="1"/>
        <v>2.3092241121207775</v>
      </c>
      <c r="R17" s="11">
        <f t="shared" si="2"/>
        <v>2.8299227021245619</v>
      </c>
    </row>
    <row r="18" spans="3:18" x14ac:dyDescent="0.3">
      <c r="C18" s="8" t="s">
        <v>19</v>
      </c>
      <c r="D18" s="11">
        <v>39</v>
      </c>
      <c r="E18" s="11">
        <v>54.599999999999994</v>
      </c>
      <c r="F18" s="11">
        <v>41.730000000000004</v>
      </c>
      <c r="G18" s="11">
        <v>42.900000000000006</v>
      </c>
      <c r="H18" s="11">
        <v>42.6</v>
      </c>
      <c r="I18" s="11">
        <v>53.25</v>
      </c>
      <c r="J18" s="11">
        <v>43.878</v>
      </c>
      <c r="K18" s="11">
        <v>45.156000000000006</v>
      </c>
      <c r="L18" s="15"/>
      <c r="M18" s="15"/>
      <c r="N18" s="8" t="s">
        <v>19</v>
      </c>
      <c r="O18" s="11">
        <f t="shared" si="3"/>
        <v>44.557499999999997</v>
      </c>
      <c r="P18" s="11">
        <f t="shared" si="0"/>
        <v>46.221000000000004</v>
      </c>
      <c r="Q18" s="11">
        <f t="shared" si="1"/>
        <v>6.3803196292527895</v>
      </c>
      <c r="R18" s="11">
        <f t="shared" si="2"/>
        <v>4.444655088659057</v>
      </c>
    </row>
    <row r="19" spans="3:18" x14ac:dyDescent="0.3">
      <c r="C19" s="8" t="s">
        <v>20</v>
      </c>
      <c r="D19" s="11">
        <v>49</v>
      </c>
      <c r="E19" s="11">
        <v>54.88</v>
      </c>
      <c r="F19" s="11">
        <v>52.43</v>
      </c>
      <c r="G19" s="11">
        <v>51.45</v>
      </c>
      <c r="H19" s="11">
        <v>52.2</v>
      </c>
      <c r="I19" s="11">
        <v>56.376000000000005</v>
      </c>
      <c r="J19" s="11">
        <v>55.593000000000004</v>
      </c>
      <c r="K19" s="11">
        <v>58.985999999999997</v>
      </c>
      <c r="L19" s="15"/>
      <c r="M19" s="15"/>
      <c r="N19" s="8" t="s">
        <v>21</v>
      </c>
      <c r="O19" s="11">
        <f t="shared" si="3"/>
        <v>51.94</v>
      </c>
      <c r="P19" s="11">
        <f t="shared" si="0"/>
        <v>55.78875</v>
      </c>
      <c r="Q19" s="11">
        <f t="shared" si="1"/>
        <v>2.2530867715203522</v>
      </c>
      <c r="R19" s="11">
        <f t="shared" si="2"/>
        <v>2.590351037986935</v>
      </c>
    </row>
    <row r="20" spans="3:18" x14ac:dyDescent="0.3">
      <c r="C20" s="8" t="s">
        <v>21</v>
      </c>
      <c r="D20" s="11">
        <v>49</v>
      </c>
      <c r="E20" s="11">
        <v>58.8</v>
      </c>
      <c r="F20" s="11">
        <v>52.43</v>
      </c>
      <c r="G20" s="11">
        <v>53.410000000000004</v>
      </c>
      <c r="H20" s="11">
        <v>50.6</v>
      </c>
      <c r="I20" s="11">
        <v>58.19</v>
      </c>
      <c r="J20" s="11">
        <v>52.118000000000002</v>
      </c>
      <c r="K20" s="11">
        <v>53.13</v>
      </c>
      <c r="L20" s="15"/>
      <c r="M20" s="15"/>
      <c r="N20" s="8" t="s">
        <v>20</v>
      </c>
      <c r="O20" s="11">
        <f t="shared" si="3"/>
        <v>53.41</v>
      </c>
      <c r="P20" s="11">
        <f t="shared" si="0"/>
        <v>53.509499999999996</v>
      </c>
      <c r="Q20" s="11">
        <f t="shared" si="1"/>
        <v>3.7592020429873134</v>
      </c>
      <c r="R20" s="11">
        <f t="shared" si="2"/>
        <v>3.0450223081519199</v>
      </c>
    </row>
    <row r="21" spans="3:18" x14ac:dyDescent="0.3"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3:18" x14ac:dyDescent="0.3">
      <c r="C22" s="15"/>
      <c r="D22" s="15" t="s">
        <v>0</v>
      </c>
      <c r="E22" s="15" t="s">
        <v>1</v>
      </c>
      <c r="F22" s="15" t="s">
        <v>2</v>
      </c>
      <c r="G22" s="15" t="s">
        <v>3</v>
      </c>
      <c r="H22" s="15" t="s">
        <v>0</v>
      </c>
      <c r="I22" s="15" t="s">
        <v>1</v>
      </c>
      <c r="J22" s="15" t="s">
        <v>2</v>
      </c>
      <c r="K22" s="15" t="s">
        <v>3</v>
      </c>
      <c r="L22" s="15"/>
      <c r="M22" s="15"/>
      <c r="N22" s="8" t="s">
        <v>4</v>
      </c>
      <c r="O22" s="8" t="s">
        <v>37</v>
      </c>
      <c r="P22" s="8" t="s">
        <v>37</v>
      </c>
      <c r="Q22" s="8" t="s">
        <v>39</v>
      </c>
      <c r="R22" s="8" t="s">
        <v>39</v>
      </c>
    </row>
    <row r="23" spans="3:18" x14ac:dyDescent="0.3">
      <c r="C23" s="8" t="s">
        <v>4</v>
      </c>
      <c r="D23" s="8" t="s">
        <v>5</v>
      </c>
      <c r="E23" s="8" t="s">
        <v>5</v>
      </c>
      <c r="F23" s="8" t="s">
        <v>5</v>
      </c>
      <c r="G23" s="8" t="s">
        <v>5</v>
      </c>
      <c r="H23" s="8" t="s">
        <v>6</v>
      </c>
      <c r="I23" s="8" t="s">
        <v>6</v>
      </c>
      <c r="J23" s="8" t="s">
        <v>6</v>
      </c>
      <c r="K23" s="8" t="s">
        <v>6</v>
      </c>
      <c r="L23" s="15"/>
      <c r="M23" s="15"/>
      <c r="N23" s="8"/>
      <c r="O23" s="8" t="s">
        <v>25</v>
      </c>
      <c r="P23" s="8" t="s">
        <v>26</v>
      </c>
      <c r="Q23" s="8" t="s">
        <v>27</v>
      </c>
      <c r="R23" s="8" t="s">
        <v>28</v>
      </c>
    </row>
    <row r="24" spans="3:18" x14ac:dyDescent="0.3">
      <c r="C24" s="8" t="s">
        <v>22</v>
      </c>
      <c r="D24" s="11">
        <v>87.4</v>
      </c>
      <c r="E24" s="11">
        <v>120</v>
      </c>
      <c r="F24" s="11">
        <v>93.518000000000015</v>
      </c>
      <c r="G24" s="11">
        <v>91.77000000000001</v>
      </c>
      <c r="H24" s="11">
        <v>82.5</v>
      </c>
      <c r="I24" s="11">
        <v>92.4</v>
      </c>
      <c r="J24" s="11">
        <v>87.862499999999997</v>
      </c>
      <c r="K24" s="11">
        <v>110</v>
      </c>
      <c r="L24" s="15"/>
      <c r="M24" s="15"/>
      <c r="N24" s="8" t="s">
        <v>22</v>
      </c>
      <c r="O24" s="11">
        <f>(D24+E24+F24+G24)/4</f>
        <v>98.171999999999997</v>
      </c>
      <c r="P24" s="11">
        <f>(H24+I24+J24+K24)/4</f>
        <v>93.190624999999997</v>
      </c>
      <c r="Q24" s="11">
        <f>_xlfn.STDEV.S(D24:G24,D24:G24)</f>
        <v>13.681508772270584</v>
      </c>
      <c r="R24" s="11">
        <f>_xlfn.STDEV.S(H24:K24,H24:K24)</f>
        <v>11.030588051770229</v>
      </c>
    </row>
    <row r="25" spans="3:18" x14ac:dyDescent="0.3">
      <c r="C25" s="8" t="s">
        <v>23</v>
      </c>
      <c r="D25" s="11">
        <v>198.1</v>
      </c>
      <c r="E25" s="11">
        <v>221.87200000000001</v>
      </c>
      <c r="F25" s="11">
        <v>250</v>
      </c>
      <c r="G25" s="11">
        <v>208.005</v>
      </c>
      <c r="H25" s="11">
        <v>199.7</v>
      </c>
      <c r="I25" s="11">
        <v>223.66400000000002</v>
      </c>
      <c r="J25" s="11">
        <v>212.68049999999997</v>
      </c>
      <c r="K25" s="11">
        <v>209.685</v>
      </c>
      <c r="L25" s="15"/>
      <c r="M25" s="15"/>
      <c r="N25" s="8" t="s">
        <v>23</v>
      </c>
      <c r="O25" s="11">
        <f t="shared" ref="O25:O26" si="4">(D25+E25+F25+G25)/4</f>
        <v>219.49424999999999</v>
      </c>
      <c r="P25" s="11">
        <f t="shared" ref="P25:P26" si="5">(H25+I25+J25+K25)/4</f>
        <v>211.43237499999998</v>
      </c>
      <c r="Q25" s="11">
        <f t="shared" ref="Q25:Q26" si="6">_xlfn.STDEV.S(D25:G25,D25:G25)</f>
        <v>20.880416503440323</v>
      </c>
      <c r="R25" s="11">
        <f t="shared" ref="R25:R26" si="7">_xlfn.STDEV.S(H25:K25,H25:K25)</f>
        <v>9.1319284254672777</v>
      </c>
    </row>
    <row r="26" spans="3:18" x14ac:dyDescent="0.3">
      <c r="C26" s="8" t="s">
        <v>24</v>
      </c>
      <c r="D26" s="11">
        <v>780.9</v>
      </c>
      <c r="E26" s="11">
        <v>874.60800000000006</v>
      </c>
      <c r="F26" s="11">
        <v>835.56299999999999</v>
      </c>
      <c r="G26" s="11">
        <v>819.94500000000005</v>
      </c>
      <c r="H26" s="11">
        <v>781.2</v>
      </c>
      <c r="I26" s="11">
        <v>820</v>
      </c>
      <c r="J26" s="11">
        <v>831.97799999999995</v>
      </c>
      <c r="K26" s="11">
        <v>760</v>
      </c>
      <c r="L26" s="15"/>
      <c r="M26" s="15"/>
      <c r="N26" s="8" t="s">
        <v>24</v>
      </c>
      <c r="O26" s="11">
        <f t="shared" si="4"/>
        <v>827.75400000000002</v>
      </c>
      <c r="P26" s="11">
        <f t="shared" si="5"/>
        <v>798.29449999999997</v>
      </c>
      <c r="Q26" s="11">
        <f t="shared" si="6"/>
        <v>35.906846120004971</v>
      </c>
      <c r="R26" s="11">
        <f t="shared" si="7"/>
        <v>31.004135959117246</v>
      </c>
    </row>
    <row r="34" spans="3:18" x14ac:dyDescent="0.3">
      <c r="C34" s="7" t="s">
        <v>29</v>
      </c>
      <c r="D34" s="8" t="s">
        <v>0</v>
      </c>
      <c r="E34" s="8" t="s">
        <v>1</v>
      </c>
      <c r="F34" s="8" t="s">
        <v>2</v>
      </c>
      <c r="G34" s="8" t="s">
        <v>3</v>
      </c>
      <c r="H34" s="8" t="s">
        <v>0</v>
      </c>
      <c r="I34" s="8" t="s">
        <v>1</v>
      </c>
      <c r="J34" s="8" t="s">
        <v>2</v>
      </c>
      <c r="K34" s="8" t="s">
        <v>3</v>
      </c>
      <c r="N34" s="17" t="s">
        <v>29</v>
      </c>
      <c r="O34" s="1" t="s">
        <v>37</v>
      </c>
      <c r="P34" s="1" t="s">
        <v>37</v>
      </c>
      <c r="Q34" s="1" t="s">
        <v>39</v>
      </c>
      <c r="R34" s="1" t="s">
        <v>39</v>
      </c>
    </row>
    <row r="35" spans="3:18" x14ac:dyDescent="0.3">
      <c r="C35" s="7" t="s">
        <v>29</v>
      </c>
      <c r="D35" s="5" t="s">
        <v>5</v>
      </c>
      <c r="E35" s="5" t="s">
        <v>5</v>
      </c>
      <c r="F35" s="5" t="s">
        <v>5</v>
      </c>
      <c r="G35" s="5" t="s">
        <v>5</v>
      </c>
      <c r="H35" s="6" t="s">
        <v>6</v>
      </c>
      <c r="I35" s="6" t="s">
        <v>6</v>
      </c>
      <c r="J35" s="6" t="s">
        <v>6</v>
      </c>
      <c r="K35" s="6" t="s">
        <v>6</v>
      </c>
      <c r="N35" s="1"/>
      <c r="O35" s="20" t="s">
        <v>25</v>
      </c>
      <c r="P35" s="20" t="s">
        <v>6</v>
      </c>
      <c r="Q35" s="1" t="s">
        <v>27</v>
      </c>
      <c r="R35" s="1" t="s">
        <v>28</v>
      </c>
    </row>
    <row r="36" spans="3:18" x14ac:dyDescent="0.3">
      <c r="C36" s="9" t="s">
        <v>7</v>
      </c>
      <c r="D36" s="10">
        <v>16.7</v>
      </c>
      <c r="E36" s="11">
        <v>17.702000000000002</v>
      </c>
      <c r="F36" s="11">
        <v>18.870999999999999</v>
      </c>
      <c r="G36" s="11">
        <v>17.869</v>
      </c>
      <c r="H36" s="10">
        <v>16.899999999999999</v>
      </c>
      <c r="I36" s="11">
        <v>17.745000000000001</v>
      </c>
      <c r="J36" s="11">
        <v>18.59</v>
      </c>
      <c r="K36" s="11">
        <v>17.745000000000001</v>
      </c>
      <c r="N36" s="1" t="s">
        <v>7</v>
      </c>
      <c r="O36" s="2">
        <f>(D36+E36+F36+G36)/4</f>
        <v>17.785499999999999</v>
      </c>
      <c r="P36" s="2">
        <f>(H36+I36+J36+K36)/4</f>
        <v>17.745000000000001</v>
      </c>
      <c r="Q36" s="2">
        <f>_xlfn.STDEV.S(D36:G36,D36:G36)</f>
        <v>0.82298498510865026</v>
      </c>
      <c r="R36" s="2">
        <f>_xlfn.STDEV.S(H36:K36,H36:K36)</f>
        <v>0.63875995938559449</v>
      </c>
    </row>
    <row r="37" spans="3:18" x14ac:dyDescent="0.3">
      <c r="C37" s="9" t="s">
        <v>8</v>
      </c>
      <c r="D37" s="10">
        <v>23.2</v>
      </c>
      <c r="E37" s="11">
        <v>24.591999999999999</v>
      </c>
      <c r="F37" s="11">
        <v>26.215999999999998</v>
      </c>
      <c r="G37" s="11">
        <v>24.824000000000002</v>
      </c>
      <c r="H37" s="12">
        <v>24.4</v>
      </c>
      <c r="I37" s="11">
        <v>25.62</v>
      </c>
      <c r="J37" s="11">
        <v>26.84</v>
      </c>
      <c r="K37" s="11">
        <v>25.62</v>
      </c>
      <c r="N37" s="1" t="s">
        <v>8</v>
      </c>
      <c r="O37" s="2">
        <f t="shared" ref="O37:O50" si="8">(D37+E37+F37+G37)/4</f>
        <v>24.707999999999998</v>
      </c>
      <c r="P37" s="2">
        <f t="shared" ref="P37:P50" si="9">(H37+I37+J37+K37)/4</f>
        <v>25.62</v>
      </c>
      <c r="Q37" s="2">
        <f t="shared" ref="Q37:Q50" si="10">_xlfn.STDEV.S(D37:G37,D37:G37)</f>
        <v>1.1433084823066277</v>
      </c>
      <c r="R37" s="2">
        <f t="shared" ref="R37:R50" si="11">_xlfn.STDEV.S(H37:K37,H37:K37)</f>
        <v>0.92223331414251497</v>
      </c>
    </row>
    <row r="38" spans="3:18" x14ac:dyDescent="0.3">
      <c r="C38" s="9" t="s">
        <v>9</v>
      </c>
      <c r="D38" s="13">
        <v>23.3</v>
      </c>
      <c r="E38" s="11">
        <v>24.698</v>
      </c>
      <c r="F38" s="11">
        <v>26.328999999999997</v>
      </c>
      <c r="G38" s="11">
        <v>24.931000000000001</v>
      </c>
      <c r="H38" s="14">
        <v>26.5</v>
      </c>
      <c r="I38" s="11">
        <v>27.825000000000003</v>
      </c>
      <c r="J38" s="11">
        <v>29.150000000000002</v>
      </c>
      <c r="K38" s="11">
        <v>27.825000000000003</v>
      </c>
      <c r="N38" s="1" t="s">
        <v>9</v>
      </c>
      <c r="O38" s="2">
        <f t="shared" si="8"/>
        <v>24.814499999999999</v>
      </c>
      <c r="P38" s="2">
        <f t="shared" si="9"/>
        <v>27.825000000000003</v>
      </c>
      <c r="Q38" s="2">
        <f t="shared" si="10"/>
        <v>1.1482365361096727</v>
      </c>
      <c r="R38" s="2">
        <f t="shared" si="11"/>
        <v>1.001605853474453</v>
      </c>
    </row>
    <row r="39" spans="3:18" x14ac:dyDescent="0.3">
      <c r="C39" s="9" t="s">
        <v>10</v>
      </c>
      <c r="D39" s="10">
        <v>45.7</v>
      </c>
      <c r="E39" s="11">
        <v>48.442000000000007</v>
      </c>
      <c r="F39" s="11">
        <v>51.640999999999998</v>
      </c>
      <c r="G39" s="11">
        <v>48.899000000000008</v>
      </c>
      <c r="H39" s="12">
        <v>59.7</v>
      </c>
      <c r="I39" s="11">
        <v>62.685000000000002</v>
      </c>
      <c r="J39" s="11">
        <v>65.67</v>
      </c>
      <c r="K39" s="11">
        <v>62.685000000000002</v>
      </c>
      <c r="N39" s="1" t="s">
        <v>10</v>
      </c>
      <c r="O39" s="2">
        <f t="shared" si="8"/>
        <v>48.670500000000004</v>
      </c>
      <c r="P39" s="2">
        <f t="shared" si="9"/>
        <v>62.685000000000002</v>
      </c>
      <c r="Q39" s="2">
        <f t="shared" si="10"/>
        <v>2.2521205879919344</v>
      </c>
      <c r="R39" s="2">
        <f t="shared" si="11"/>
        <v>2.256447903865086</v>
      </c>
    </row>
    <row r="40" spans="3:18" x14ac:dyDescent="0.3">
      <c r="C40" s="9" t="s">
        <v>11</v>
      </c>
      <c r="D40" s="10">
        <v>49.5</v>
      </c>
      <c r="E40" s="11">
        <v>52.470000000000006</v>
      </c>
      <c r="F40" s="11">
        <v>55.934999999999995</v>
      </c>
      <c r="G40" s="11">
        <v>52.965000000000003</v>
      </c>
      <c r="H40" s="12">
        <v>53.7</v>
      </c>
      <c r="I40" s="11">
        <v>56.385000000000005</v>
      </c>
      <c r="J40" s="11">
        <v>59.070000000000007</v>
      </c>
      <c r="K40" s="11">
        <v>56.385000000000005</v>
      </c>
      <c r="N40" s="1" t="s">
        <v>11</v>
      </c>
      <c r="O40" s="2">
        <f t="shared" si="8"/>
        <v>52.717500000000001</v>
      </c>
      <c r="P40" s="2">
        <f t="shared" si="9"/>
        <v>56.385000000000005</v>
      </c>
      <c r="Q40" s="2">
        <f t="shared" si="10"/>
        <v>2.4393866325076745</v>
      </c>
      <c r="R40" s="2">
        <f t="shared" si="11"/>
        <v>2.0296692200595521</v>
      </c>
    </row>
    <row r="41" spans="3:18" x14ac:dyDescent="0.3">
      <c r="C41" s="9" t="s">
        <v>12</v>
      </c>
      <c r="D41" s="10">
        <v>33.299999999999997</v>
      </c>
      <c r="E41" s="11">
        <v>35.298000000000002</v>
      </c>
      <c r="F41" s="11">
        <v>37.628999999999991</v>
      </c>
      <c r="G41" s="11">
        <v>35.631</v>
      </c>
      <c r="H41" s="12">
        <v>33.4</v>
      </c>
      <c r="I41" s="11">
        <v>35.07</v>
      </c>
      <c r="J41" s="11">
        <v>36.74</v>
      </c>
      <c r="K41" s="11">
        <v>35.07</v>
      </c>
      <c r="N41" s="1" t="s">
        <v>12</v>
      </c>
      <c r="O41" s="2">
        <f t="shared" si="8"/>
        <v>35.464500000000001</v>
      </c>
      <c r="P41" s="2">
        <f t="shared" si="9"/>
        <v>35.07</v>
      </c>
      <c r="Q41" s="2">
        <f t="shared" si="10"/>
        <v>1.6410419164142529</v>
      </c>
      <c r="R41" s="2">
        <f t="shared" si="11"/>
        <v>1.2624013398508203</v>
      </c>
    </row>
    <row r="42" spans="3:18" x14ac:dyDescent="0.3">
      <c r="C42" s="9" t="s">
        <v>13</v>
      </c>
      <c r="D42" s="10">
        <v>60.8</v>
      </c>
      <c r="E42" s="11">
        <v>64.447999999999993</v>
      </c>
      <c r="F42" s="11">
        <v>68.703999999999994</v>
      </c>
      <c r="G42" s="11">
        <v>65.055999999999997</v>
      </c>
      <c r="H42" s="12">
        <v>70.7</v>
      </c>
      <c r="I42" s="11">
        <v>74.234999999999999</v>
      </c>
      <c r="J42" s="11">
        <v>77.77000000000001</v>
      </c>
      <c r="K42" s="11">
        <v>74.234999999999999</v>
      </c>
      <c r="N42" s="1" t="s">
        <v>13</v>
      </c>
      <c r="O42" s="2">
        <f t="shared" si="8"/>
        <v>64.751999999999995</v>
      </c>
      <c r="P42" s="2">
        <f t="shared" si="9"/>
        <v>74.234999999999999</v>
      </c>
      <c r="Q42" s="2">
        <f t="shared" si="10"/>
        <v>2.996256712251852</v>
      </c>
      <c r="R42" s="2">
        <f t="shared" si="11"/>
        <v>2.6722088241752395</v>
      </c>
    </row>
    <row r="43" spans="3:18" x14ac:dyDescent="0.3">
      <c r="C43" s="9" t="s">
        <v>14</v>
      </c>
      <c r="D43" s="10">
        <v>80.5</v>
      </c>
      <c r="E43" s="11">
        <v>85.33</v>
      </c>
      <c r="F43" s="11">
        <v>90.964999999999989</v>
      </c>
      <c r="G43" s="11">
        <v>86.135000000000005</v>
      </c>
      <c r="H43" s="12">
        <v>113.4</v>
      </c>
      <c r="I43" s="11">
        <v>119.07000000000001</v>
      </c>
      <c r="J43" s="11">
        <v>124.74000000000002</v>
      </c>
      <c r="K43" s="11">
        <v>119.07000000000001</v>
      </c>
      <c r="N43" s="1" t="s">
        <v>14</v>
      </c>
      <c r="O43" s="2">
        <f t="shared" si="8"/>
        <v>85.732499999999987</v>
      </c>
      <c r="P43" s="2">
        <f t="shared" si="9"/>
        <v>119.07000000000001</v>
      </c>
      <c r="Q43" s="2">
        <f t="shared" si="10"/>
        <v>3.9670833114518742</v>
      </c>
      <c r="R43" s="2">
        <f t="shared" si="11"/>
        <v>4.2861171239246429</v>
      </c>
    </row>
    <row r="44" spans="3:18" x14ac:dyDescent="0.3">
      <c r="C44" s="9" t="s">
        <v>15</v>
      </c>
      <c r="D44" s="10">
        <v>58</v>
      </c>
      <c r="E44" s="11">
        <v>61.480000000000004</v>
      </c>
      <c r="F44" s="11">
        <v>65.539999999999992</v>
      </c>
      <c r="G44" s="11">
        <v>62.06</v>
      </c>
      <c r="H44" s="12">
        <v>58.8</v>
      </c>
      <c r="I44" s="11">
        <v>61.74</v>
      </c>
      <c r="J44" s="11">
        <v>64.680000000000007</v>
      </c>
      <c r="K44" s="11">
        <v>61.74</v>
      </c>
      <c r="N44" s="1" t="s">
        <v>15</v>
      </c>
      <c r="O44" s="2">
        <f t="shared" si="8"/>
        <v>61.769999999999996</v>
      </c>
      <c r="P44" s="2">
        <f t="shared" si="9"/>
        <v>61.74</v>
      </c>
      <c r="Q44" s="2">
        <f t="shared" si="10"/>
        <v>2.8582712057665676</v>
      </c>
      <c r="R44" s="2">
        <f t="shared" si="11"/>
        <v>2.2224311012942595</v>
      </c>
    </row>
    <row r="45" spans="3:18" x14ac:dyDescent="0.3">
      <c r="C45" s="9" t="s">
        <v>16</v>
      </c>
      <c r="D45" s="10">
        <v>90.6</v>
      </c>
      <c r="E45" s="11">
        <v>96.036000000000001</v>
      </c>
      <c r="F45" s="11">
        <v>102.37799999999999</v>
      </c>
      <c r="G45" s="11">
        <v>96.941999999999993</v>
      </c>
      <c r="H45" s="12">
        <v>90.5</v>
      </c>
      <c r="I45" s="11">
        <v>95.025000000000006</v>
      </c>
      <c r="J45" s="11">
        <v>99.550000000000011</v>
      </c>
      <c r="K45" s="11">
        <v>95.025000000000006</v>
      </c>
      <c r="N45" s="1" t="s">
        <v>16</v>
      </c>
      <c r="O45" s="2">
        <f t="shared" si="8"/>
        <v>96.489000000000004</v>
      </c>
      <c r="P45" s="2">
        <f t="shared" si="9"/>
        <v>95.025000000000006</v>
      </c>
      <c r="Q45" s="2">
        <f t="shared" si="10"/>
        <v>4.464816745559502</v>
      </c>
      <c r="R45" s="2">
        <f t="shared" si="11"/>
        <v>3.4205784807335107</v>
      </c>
    </row>
    <row r="46" spans="3:18" x14ac:dyDescent="0.3">
      <c r="C46" s="9" t="s">
        <v>17</v>
      </c>
      <c r="D46" s="10">
        <v>104.2</v>
      </c>
      <c r="E46" s="11">
        <v>110.45200000000001</v>
      </c>
      <c r="F46" s="11">
        <v>117.746</v>
      </c>
      <c r="G46" s="11">
        <v>111.49400000000001</v>
      </c>
      <c r="H46" s="12">
        <v>105</v>
      </c>
      <c r="I46" s="11">
        <v>110.25</v>
      </c>
      <c r="J46" s="11">
        <v>115.50000000000001</v>
      </c>
      <c r="K46" s="11">
        <v>110.25</v>
      </c>
      <c r="N46" s="1" t="s">
        <v>17</v>
      </c>
      <c r="O46" s="2">
        <f t="shared" si="8"/>
        <v>110.97300000000001</v>
      </c>
      <c r="P46" s="2">
        <f t="shared" si="9"/>
        <v>110.25</v>
      </c>
      <c r="Q46" s="2">
        <f t="shared" si="10"/>
        <v>5.1350320627737327</v>
      </c>
      <c r="R46" s="2">
        <f t="shared" si="11"/>
        <v>3.968626966596891</v>
      </c>
    </row>
    <row r="47" spans="3:18" x14ac:dyDescent="0.3">
      <c r="C47" s="9" t="s">
        <v>18</v>
      </c>
      <c r="D47" s="10">
        <v>78.099999999999994</v>
      </c>
      <c r="E47" s="11">
        <v>82.786000000000001</v>
      </c>
      <c r="F47" s="11">
        <v>88.252999999999986</v>
      </c>
      <c r="G47" s="11">
        <v>83.566999999999993</v>
      </c>
      <c r="H47" s="12">
        <v>156.9</v>
      </c>
      <c r="I47" s="11">
        <v>164.745</v>
      </c>
      <c r="J47" s="11">
        <v>172.59000000000003</v>
      </c>
      <c r="K47" s="11">
        <v>164.745</v>
      </c>
      <c r="N47" s="1" t="s">
        <v>18</v>
      </c>
      <c r="O47" s="2">
        <f t="shared" si="8"/>
        <v>83.17649999999999</v>
      </c>
      <c r="P47" s="2">
        <f t="shared" si="9"/>
        <v>164.745</v>
      </c>
      <c r="Q47" s="2">
        <f t="shared" si="10"/>
        <v>3.8488100201787754</v>
      </c>
      <c r="R47" s="2">
        <f t="shared" si="11"/>
        <v>5.9302625815147847</v>
      </c>
    </row>
    <row r="48" spans="3:18" x14ac:dyDescent="0.3">
      <c r="C48" s="9" t="s">
        <v>19</v>
      </c>
      <c r="D48" s="10">
        <v>115.9</v>
      </c>
      <c r="E48" s="11">
        <v>122.85400000000001</v>
      </c>
      <c r="F48" s="11">
        <v>130.96699999999998</v>
      </c>
      <c r="G48" s="11">
        <v>124.01300000000002</v>
      </c>
      <c r="H48" s="12">
        <v>123.6</v>
      </c>
      <c r="I48" s="11">
        <v>129.78</v>
      </c>
      <c r="J48" s="11">
        <v>135.96</v>
      </c>
      <c r="K48" s="11">
        <v>129.78</v>
      </c>
      <c r="N48" s="1" t="s">
        <v>19</v>
      </c>
      <c r="O48" s="2">
        <f t="shared" si="8"/>
        <v>123.43350000000001</v>
      </c>
      <c r="P48" s="2">
        <f t="shared" si="9"/>
        <v>129.78</v>
      </c>
      <c r="Q48" s="2">
        <f t="shared" si="10"/>
        <v>5.7116143577300882</v>
      </c>
      <c r="R48" s="2">
        <f t="shared" si="11"/>
        <v>4.6716408863940533</v>
      </c>
    </row>
    <row r="49" spans="3:18" x14ac:dyDescent="0.3">
      <c r="C49" s="9" t="s">
        <v>20</v>
      </c>
      <c r="D49" s="10">
        <v>122.1</v>
      </c>
      <c r="E49" s="11">
        <v>129.42599999999999</v>
      </c>
      <c r="F49" s="11">
        <v>137.97299999999998</v>
      </c>
      <c r="G49" s="11">
        <v>130.64699999999999</v>
      </c>
      <c r="H49" s="12">
        <v>145.1</v>
      </c>
      <c r="I49" s="11">
        <v>152.35499999999999</v>
      </c>
      <c r="J49" s="11">
        <v>159.61000000000001</v>
      </c>
      <c r="K49" s="11">
        <v>152.35499999999999</v>
      </c>
      <c r="N49" s="1" t="s">
        <v>20</v>
      </c>
      <c r="O49" s="2">
        <f t="shared" si="8"/>
        <v>130.03649999999999</v>
      </c>
      <c r="P49" s="2">
        <f t="shared" si="9"/>
        <v>152.35499999999999</v>
      </c>
      <c r="Q49" s="2">
        <f t="shared" si="10"/>
        <v>6.0171536935189325</v>
      </c>
      <c r="R49" s="2">
        <f t="shared" si="11"/>
        <v>5.4842645033638941</v>
      </c>
    </row>
    <row r="50" spans="3:18" x14ac:dyDescent="0.3">
      <c r="C50" s="9" t="s">
        <v>21</v>
      </c>
      <c r="D50" s="10">
        <v>127.8</v>
      </c>
      <c r="E50" s="11">
        <v>135.46800000000002</v>
      </c>
      <c r="F50" s="11">
        <v>144.41399999999999</v>
      </c>
      <c r="G50" s="11">
        <v>136.74600000000001</v>
      </c>
      <c r="H50" s="12">
        <v>184.7</v>
      </c>
      <c r="I50" s="11">
        <v>193.935</v>
      </c>
      <c r="J50" s="11">
        <v>203.17000000000002</v>
      </c>
      <c r="K50" s="11">
        <v>193.935</v>
      </c>
      <c r="N50" s="1" t="s">
        <v>21</v>
      </c>
      <c r="O50" s="2">
        <f t="shared" si="8"/>
        <v>136.107</v>
      </c>
      <c r="P50" s="2">
        <f t="shared" si="9"/>
        <v>193.935</v>
      </c>
      <c r="Q50" s="2">
        <f t="shared" si="10"/>
        <v>6.2980527602925429</v>
      </c>
      <c r="R50" s="2">
        <f t="shared" si="11"/>
        <v>6.9810038164804373</v>
      </c>
    </row>
    <row r="51" spans="3:18" x14ac:dyDescent="0.3">
      <c r="N51" s="21"/>
      <c r="O51" s="21"/>
      <c r="P51" s="21"/>
      <c r="Q51" s="21"/>
      <c r="R51" s="21"/>
    </row>
    <row r="52" spans="3:18" x14ac:dyDescent="0.3">
      <c r="N52" s="8" t="s">
        <v>29</v>
      </c>
      <c r="O52" s="1" t="s">
        <v>37</v>
      </c>
      <c r="P52" s="1" t="s">
        <v>37</v>
      </c>
      <c r="Q52" s="1" t="s">
        <v>39</v>
      </c>
      <c r="R52" s="1" t="s">
        <v>39</v>
      </c>
    </row>
    <row r="53" spans="3:18" x14ac:dyDescent="0.3">
      <c r="C53" s="7" t="s">
        <v>29</v>
      </c>
      <c r="D53" s="8" t="s">
        <v>0</v>
      </c>
      <c r="E53" s="8" t="s">
        <v>1</v>
      </c>
      <c r="F53" s="8" t="s">
        <v>2</v>
      </c>
      <c r="G53" s="8" t="s">
        <v>3</v>
      </c>
      <c r="H53" s="8" t="s">
        <v>0</v>
      </c>
      <c r="I53" s="8" t="s">
        <v>1</v>
      </c>
      <c r="J53" s="8" t="s">
        <v>2</v>
      </c>
      <c r="K53" s="8" t="s">
        <v>3</v>
      </c>
      <c r="N53" s="8"/>
      <c r="O53" s="8" t="s">
        <v>25</v>
      </c>
      <c r="P53" s="8" t="s">
        <v>26</v>
      </c>
      <c r="Q53" s="8" t="s">
        <v>27</v>
      </c>
      <c r="R53" s="8" t="s">
        <v>28</v>
      </c>
    </row>
    <row r="54" spans="3:18" x14ac:dyDescent="0.3">
      <c r="C54" s="9" t="s">
        <v>22</v>
      </c>
      <c r="D54" s="5">
        <v>259.7</v>
      </c>
      <c r="E54" s="8">
        <v>275.28199999999998</v>
      </c>
      <c r="F54" s="8">
        <v>293.46099999999996</v>
      </c>
      <c r="G54" s="8">
        <v>277.87900000000002</v>
      </c>
      <c r="H54" s="16">
        <v>244.3</v>
      </c>
      <c r="I54" s="8">
        <v>256.51500000000004</v>
      </c>
      <c r="J54" s="8">
        <v>268.73</v>
      </c>
      <c r="K54" s="8">
        <v>256.51500000000004</v>
      </c>
      <c r="N54" s="8" t="s">
        <v>22</v>
      </c>
      <c r="O54" s="11">
        <f>(D54+E54+F54+G54)/4</f>
        <v>276.58050000000003</v>
      </c>
      <c r="P54" s="11">
        <f>(H54+I54+J54+K54)/4</f>
        <v>256.51500000000004</v>
      </c>
      <c r="Q54" s="11">
        <f>_xlfn.STDEV.S(D54:G54,D54:G54)</f>
        <v>12.798155726509961</v>
      </c>
      <c r="R54" s="11">
        <f>_xlfn.STDEV.S(H54:K54,H54:K54)</f>
        <v>9.2336720756154236</v>
      </c>
    </row>
    <row r="55" spans="3:18" x14ac:dyDescent="0.3">
      <c r="C55" s="9" t="s">
        <v>23</v>
      </c>
      <c r="D55" s="5">
        <v>556.79999999999995</v>
      </c>
      <c r="E55" s="8">
        <v>590.20799999999997</v>
      </c>
      <c r="F55" s="8">
        <v>629.18399999999986</v>
      </c>
      <c r="G55" s="8">
        <v>595.77599999999995</v>
      </c>
      <c r="H55" s="6">
        <v>715.6</v>
      </c>
      <c r="I55" s="8">
        <v>751.38000000000011</v>
      </c>
      <c r="J55" s="8">
        <v>787.16000000000008</v>
      </c>
      <c r="K55" s="8">
        <v>751.38000000000011</v>
      </c>
      <c r="N55" s="8" t="s">
        <v>23</v>
      </c>
      <c r="O55" s="11">
        <f t="shared" ref="O55:O56" si="12">(D55+E55+F55+G55)/4</f>
        <v>592.99199999999985</v>
      </c>
      <c r="P55" s="11">
        <f t="shared" ref="P55:P56" si="13">(H55+I55+J55+K55)/4</f>
        <v>751.38000000000011</v>
      </c>
      <c r="Q55" s="11">
        <f t="shared" ref="Q55:Q56" si="14">_xlfn.STDEV.S(D55:G55,D55:G55)</f>
        <v>27.439403575359037</v>
      </c>
      <c r="R55" s="11">
        <f t="shared" ref="R55:R56" si="15">_xlfn.STDEV.S(H55:K55,H55:K55)</f>
        <v>27.047137688540321</v>
      </c>
    </row>
    <row r="56" spans="3:18" x14ac:dyDescent="0.3">
      <c r="C56" s="9" t="s">
        <v>24</v>
      </c>
      <c r="D56" s="5">
        <v>2255.3000000000002</v>
      </c>
      <c r="E56" s="8">
        <v>2390.6180000000004</v>
      </c>
      <c r="F56" s="8">
        <v>2548.489</v>
      </c>
      <c r="G56" s="8">
        <v>2413.1710000000003</v>
      </c>
      <c r="H56" s="6">
        <v>2399.6</v>
      </c>
      <c r="I56" s="8">
        <v>2519.58</v>
      </c>
      <c r="J56" s="8">
        <v>2639.56</v>
      </c>
      <c r="K56" s="8">
        <v>2519.58</v>
      </c>
      <c r="N56" s="8" t="s">
        <v>24</v>
      </c>
      <c r="O56" s="11">
        <f t="shared" si="12"/>
        <v>2401.8945000000003</v>
      </c>
      <c r="P56" s="11">
        <f t="shared" si="13"/>
        <v>2519.58</v>
      </c>
      <c r="Q56" s="11">
        <f t="shared" si="14"/>
        <v>111.14239742009214</v>
      </c>
      <c r="R56" s="11">
        <f t="shared" si="15"/>
        <v>90.696354943294182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1"/>
  <sheetViews>
    <sheetView workbookViewId="0">
      <selection activeCell="J2" sqref="J2"/>
    </sheetView>
  </sheetViews>
  <sheetFormatPr defaultRowHeight="14.4" x14ac:dyDescent="0.3"/>
  <cols>
    <col min="13" max="13" width="11.6640625" customWidth="1"/>
  </cols>
  <sheetData>
    <row r="2" spans="2:13" x14ac:dyDescent="0.3">
      <c r="C2" t="s">
        <v>40</v>
      </c>
      <c r="J2" t="s">
        <v>37</v>
      </c>
      <c r="K2" t="s">
        <v>37</v>
      </c>
      <c r="L2" s="8" t="s">
        <v>39</v>
      </c>
      <c r="M2" s="8"/>
    </row>
    <row r="3" spans="2:13" x14ac:dyDescent="0.3">
      <c r="C3" t="s">
        <v>4</v>
      </c>
      <c r="J3" t="s">
        <v>4</v>
      </c>
      <c r="K3" t="s">
        <v>29</v>
      </c>
      <c r="L3" s="1" t="s">
        <v>4</v>
      </c>
      <c r="M3" s="1" t="s">
        <v>29</v>
      </c>
    </row>
    <row r="4" spans="2:13" x14ac:dyDescent="0.3">
      <c r="C4" t="s">
        <v>41</v>
      </c>
      <c r="D4" t="s">
        <v>42</v>
      </c>
      <c r="E4" t="s">
        <v>43</v>
      </c>
      <c r="F4" t="s">
        <v>44</v>
      </c>
      <c r="I4" t="s">
        <v>5</v>
      </c>
      <c r="J4">
        <f>(C5+D5+E5+F5)/4</f>
        <v>1.6500000000000001E-2</v>
      </c>
      <c r="K4">
        <f>(C10+D10+E10+F10)/4</f>
        <v>5.8749999999999997E-2</v>
      </c>
      <c r="L4" s="23">
        <f>_xlfn.STDEV.S(C5:F5,C5:F5)</f>
        <v>2.878491668515698E-3</v>
      </c>
      <c r="M4" s="3">
        <f>_xlfn.STDEV.S(C10:F10,C10:F10)</f>
        <v>7.9056941504210138E-3</v>
      </c>
    </row>
    <row r="5" spans="2:13" x14ac:dyDescent="0.3">
      <c r="B5" s="22" t="s">
        <v>5</v>
      </c>
      <c r="C5">
        <v>1.4999999999999999E-2</v>
      </c>
      <c r="D5">
        <v>1.7999999999999999E-2</v>
      </c>
      <c r="E5">
        <v>0.02</v>
      </c>
      <c r="F5">
        <v>1.2999999999999999E-2</v>
      </c>
      <c r="I5" t="s">
        <v>6</v>
      </c>
      <c r="J5">
        <f>(C6+D6+E6+F6)/4</f>
        <v>1.975E-2</v>
      </c>
      <c r="K5">
        <f>(C11+D11+E11+F11)/4</f>
        <v>8.1750000000000003E-2</v>
      </c>
      <c r="L5" s="23">
        <f>_xlfn.STDEV.S(C6:F6,C6:F6)</f>
        <v>2.1876275473019366E-3</v>
      </c>
      <c r="M5" s="3">
        <f>_xlfn.STDEV.S(C11:F11,C11:F11)</f>
        <v>5.1478150704934982E-3</v>
      </c>
    </row>
    <row r="6" spans="2:13" x14ac:dyDescent="0.3">
      <c r="B6" s="22" t="s">
        <v>6</v>
      </c>
      <c r="C6" s="22">
        <v>1.7999999999999999E-2</v>
      </c>
      <c r="D6">
        <v>2.3E-2</v>
      </c>
      <c r="E6">
        <v>0.02</v>
      </c>
      <c r="F6">
        <v>1.7999999999999999E-2</v>
      </c>
    </row>
    <row r="8" spans="2:13" x14ac:dyDescent="0.3">
      <c r="C8" t="s">
        <v>29</v>
      </c>
    </row>
    <row r="9" spans="2:13" x14ac:dyDescent="0.3">
      <c r="C9" t="s">
        <v>41</v>
      </c>
      <c r="D9" t="s">
        <v>42</v>
      </c>
      <c r="E9" t="s">
        <v>43</v>
      </c>
      <c r="F9" t="s">
        <v>44</v>
      </c>
    </row>
    <row r="10" spans="2:13" x14ac:dyDescent="0.3">
      <c r="B10" s="22" t="s">
        <v>5</v>
      </c>
      <c r="C10">
        <v>0.06</v>
      </c>
      <c r="D10">
        <v>7.0000000000000007E-2</v>
      </c>
      <c r="E10">
        <v>0.05</v>
      </c>
      <c r="F10">
        <v>5.5E-2</v>
      </c>
    </row>
    <row r="11" spans="2:13" x14ac:dyDescent="0.3">
      <c r="B11" s="22" t="s">
        <v>6</v>
      </c>
      <c r="C11">
        <v>0.08</v>
      </c>
      <c r="D11">
        <v>0.09</v>
      </c>
      <c r="E11">
        <v>7.9000000000000001E-2</v>
      </c>
      <c r="F11">
        <v>7.8E-2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2"/>
  <sheetViews>
    <sheetView tabSelected="1" workbookViewId="0">
      <selection activeCell="L14" sqref="L14"/>
    </sheetView>
  </sheetViews>
  <sheetFormatPr defaultRowHeight="14.4" x14ac:dyDescent="0.3"/>
  <cols>
    <col min="2" max="2" width="11.88671875" customWidth="1"/>
    <col min="3" max="3" width="26" customWidth="1"/>
    <col min="4" max="4" width="26.33203125" customWidth="1"/>
    <col min="5" max="5" width="17.44140625" customWidth="1"/>
    <col min="6" max="6" width="19" customWidth="1"/>
    <col min="7" max="7" width="9.6640625" customWidth="1"/>
    <col min="8" max="8" width="16.33203125" customWidth="1"/>
  </cols>
  <sheetData>
    <row r="4" spans="2:8" ht="15.6" x14ac:dyDescent="0.3">
      <c r="B4" s="43"/>
      <c r="C4" s="43"/>
      <c r="D4" s="44" t="s">
        <v>6</v>
      </c>
      <c r="E4" s="43"/>
      <c r="F4" s="43"/>
      <c r="G4" s="43"/>
      <c r="H4" s="43"/>
    </row>
    <row r="5" spans="2:8" ht="15.6" x14ac:dyDescent="0.3">
      <c r="B5" s="43"/>
      <c r="C5" s="45" t="s">
        <v>73</v>
      </c>
      <c r="D5" s="45" t="s">
        <v>74</v>
      </c>
      <c r="E5" s="45" t="s">
        <v>75</v>
      </c>
      <c r="F5" s="46" t="s">
        <v>76</v>
      </c>
      <c r="G5" s="45" t="s">
        <v>77</v>
      </c>
      <c r="H5" s="43" t="s">
        <v>78</v>
      </c>
    </row>
    <row r="6" spans="2:8" ht="15.6" x14ac:dyDescent="0.3">
      <c r="B6" s="43" t="s">
        <v>79</v>
      </c>
      <c r="C6" s="43">
        <v>178</v>
      </c>
      <c r="D6" s="47">
        <f>C6/12</f>
        <v>14.833333333333334</v>
      </c>
      <c r="E6" s="48">
        <v>16.649999999999995</v>
      </c>
      <c r="F6" s="49">
        <f>E6/12</f>
        <v>1.3874999999999995</v>
      </c>
      <c r="G6" s="48">
        <v>93.539325842696599</v>
      </c>
      <c r="H6" s="43">
        <v>312</v>
      </c>
    </row>
    <row r="7" spans="2:8" ht="15.6" x14ac:dyDescent="0.3">
      <c r="B7" s="43" t="s">
        <v>80</v>
      </c>
      <c r="C7" s="43">
        <v>151</v>
      </c>
      <c r="D7" s="47">
        <f>C7/12</f>
        <v>12.583333333333334</v>
      </c>
      <c r="E7" s="48">
        <v>13.799999999999999</v>
      </c>
      <c r="F7" s="49">
        <f>E7/12</f>
        <v>1.1499999999999999</v>
      </c>
      <c r="G7" s="48">
        <v>91.390728476821181</v>
      </c>
      <c r="H7" s="43">
        <v>298</v>
      </c>
    </row>
    <row r="8" spans="2:8" ht="15.6" x14ac:dyDescent="0.3">
      <c r="B8" s="43" t="s">
        <v>81</v>
      </c>
      <c r="C8" s="43">
        <v>203</v>
      </c>
      <c r="D8" s="47">
        <f>C8/12</f>
        <v>16.916666666666668</v>
      </c>
      <c r="E8" s="48">
        <v>18.400000000000002</v>
      </c>
      <c r="F8" s="49">
        <f>E8/12</f>
        <v>1.5333333333333334</v>
      </c>
      <c r="G8" s="48">
        <v>90.640394088669964</v>
      </c>
      <c r="H8" s="43">
        <v>300</v>
      </c>
    </row>
    <row r="9" spans="2:8" ht="15.6" x14ac:dyDescent="0.3">
      <c r="B9" s="43" t="s">
        <v>82</v>
      </c>
      <c r="C9" s="43">
        <v>172</v>
      </c>
      <c r="D9" s="47">
        <f>C9/12</f>
        <v>14.333333333333334</v>
      </c>
      <c r="E9" s="48">
        <v>17.84</v>
      </c>
      <c r="F9" s="49">
        <f>E9/12</f>
        <v>1.4866666666666666</v>
      </c>
      <c r="G9" s="48">
        <v>103.72093023255815</v>
      </c>
      <c r="H9" s="43">
        <v>295</v>
      </c>
    </row>
    <row r="10" spans="2:8" ht="15.6" x14ac:dyDescent="0.3">
      <c r="B10" s="44" t="s">
        <v>37</v>
      </c>
      <c r="C10" s="50">
        <f>AVERAGE(C6:C9)</f>
        <v>176</v>
      </c>
      <c r="D10" s="51">
        <f t="shared" ref="C10:H10" si="0">AVERAGE(D6:D9)</f>
        <v>14.666666666666668</v>
      </c>
      <c r="E10" s="50">
        <f t="shared" si="0"/>
        <v>16.672499999999999</v>
      </c>
      <c r="F10" s="50">
        <f t="shared" si="0"/>
        <v>1.3893749999999998</v>
      </c>
      <c r="G10" s="50">
        <f t="shared" si="0"/>
        <v>94.822844660186476</v>
      </c>
      <c r="H10" s="50">
        <f t="shared" si="0"/>
        <v>301.25</v>
      </c>
    </row>
    <row r="11" spans="2:8" ht="15.6" x14ac:dyDescent="0.3">
      <c r="B11" s="44" t="s">
        <v>83</v>
      </c>
      <c r="C11" s="50">
        <f>_xlfn.STDEV.S(C6:C9,C6:C9)</f>
        <v>19.813415368669496</v>
      </c>
      <c r="D11" s="51">
        <f>_xlfn.STDEV.S(D6:D9,D6:D9)</f>
        <v>1.6511179473891313</v>
      </c>
      <c r="E11" s="50">
        <f t="shared" ref="E11" si="1">_xlfn.STDEV.S(E6:E9,E6:E9)</f>
        <v>1.8972969494219238</v>
      </c>
      <c r="F11" s="50">
        <f>_xlfn.STDEV.S(F6:F9,F6:F9)</f>
        <v>0.15810807911849392</v>
      </c>
      <c r="G11" s="50">
        <f>_xlfn.STDEV.S(G6:G9,G6:G9)</f>
        <v>5.6085562615753508</v>
      </c>
      <c r="H11" s="50">
        <f>_xlfn.STDEV.S(H6:H9,H6:H9)</f>
        <v>6.9023805417303059</v>
      </c>
    </row>
    <row r="12" spans="2:8" ht="15.6" x14ac:dyDescent="0.3">
      <c r="B12" s="43"/>
      <c r="C12" s="43"/>
      <c r="D12" s="43"/>
      <c r="E12" s="43"/>
      <c r="F12" s="43"/>
      <c r="G12" s="43"/>
      <c r="H12" s="43"/>
    </row>
    <row r="13" spans="2:8" ht="15.6" x14ac:dyDescent="0.3">
      <c r="B13" s="43"/>
      <c r="C13" s="45"/>
      <c r="D13" s="43"/>
      <c r="E13" s="45"/>
      <c r="F13" s="46"/>
      <c r="G13" s="45"/>
      <c r="H13" s="43"/>
    </row>
    <row r="14" spans="2:8" ht="15.6" x14ac:dyDescent="0.3">
      <c r="B14" s="43"/>
      <c r="C14" s="43"/>
      <c r="D14" s="43"/>
      <c r="E14" s="48"/>
      <c r="F14" s="49"/>
      <c r="G14" s="48"/>
      <c r="H14" s="43"/>
    </row>
    <row r="15" spans="2:8" ht="15.6" x14ac:dyDescent="0.3">
      <c r="B15" s="43"/>
      <c r="C15" s="43"/>
      <c r="D15" s="44" t="s">
        <v>5</v>
      </c>
      <c r="E15" s="43"/>
      <c r="F15" s="49"/>
      <c r="G15" s="48"/>
      <c r="H15" s="43"/>
    </row>
    <row r="16" spans="2:8" ht="15.6" x14ac:dyDescent="0.3">
      <c r="B16" s="43"/>
      <c r="C16" s="45" t="s">
        <v>73</v>
      </c>
      <c r="D16" s="45" t="s">
        <v>74</v>
      </c>
      <c r="E16" s="45" t="s">
        <v>75</v>
      </c>
      <c r="F16" s="46" t="s">
        <v>76</v>
      </c>
      <c r="G16" s="45" t="s">
        <v>77</v>
      </c>
      <c r="H16" s="43" t="s">
        <v>78</v>
      </c>
    </row>
    <row r="17" spans="2:8" ht="15.6" x14ac:dyDescent="0.3">
      <c r="B17" s="43" t="s">
        <v>79</v>
      </c>
      <c r="C17" s="43">
        <v>129</v>
      </c>
      <c r="D17" s="47">
        <f>C17/12</f>
        <v>10.75</v>
      </c>
      <c r="E17" s="48">
        <v>11.81</v>
      </c>
      <c r="F17" s="49">
        <f>E17/12</f>
        <v>0.98416666666666675</v>
      </c>
      <c r="G17" s="48">
        <v>91.550387596899242</v>
      </c>
      <c r="H17" s="48">
        <v>250</v>
      </c>
    </row>
    <row r="18" spans="2:8" ht="15.6" x14ac:dyDescent="0.3">
      <c r="B18" s="43" t="s">
        <v>80</v>
      </c>
      <c r="C18" s="43">
        <v>144</v>
      </c>
      <c r="D18" s="47">
        <f>C18/12</f>
        <v>12</v>
      </c>
      <c r="E18" s="48">
        <v>13.890000000000002</v>
      </c>
      <c r="F18" s="49">
        <f>E18/12</f>
        <v>1.1575000000000002</v>
      </c>
      <c r="G18" s="48">
        <v>96.458333333333357</v>
      </c>
      <c r="H18" s="48">
        <v>255</v>
      </c>
    </row>
    <row r="19" spans="2:8" ht="15.6" x14ac:dyDescent="0.3">
      <c r="B19" s="43" t="s">
        <v>81</v>
      </c>
      <c r="C19" s="43">
        <v>152</v>
      </c>
      <c r="D19" s="47">
        <f>C19/12</f>
        <v>12.666666666666666</v>
      </c>
      <c r="E19" s="48">
        <v>13.080000000000004</v>
      </c>
      <c r="F19" s="49">
        <f>E19/12</f>
        <v>1.0900000000000003</v>
      </c>
      <c r="G19" s="48">
        <v>86.052631578947398</v>
      </c>
      <c r="H19" s="48">
        <v>251</v>
      </c>
    </row>
    <row r="20" spans="2:8" ht="15.6" x14ac:dyDescent="0.3">
      <c r="B20" s="43" t="s">
        <v>82</v>
      </c>
      <c r="C20" s="43">
        <v>131</v>
      </c>
      <c r="D20" s="47">
        <f>C20/12</f>
        <v>10.916666666666666</v>
      </c>
      <c r="E20" s="48">
        <v>12.32</v>
      </c>
      <c r="F20" s="49">
        <f>E20/12</f>
        <v>1.0266666666666666</v>
      </c>
      <c r="G20" s="48">
        <v>94.045801526717554</v>
      </c>
      <c r="H20" s="48">
        <v>259</v>
      </c>
    </row>
    <row r="21" spans="2:8" ht="15.6" x14ac:dyDescent="0.3">
      <c r="B21" s="44" t="s">
        <v>37</v>
      </c>
      <c r="C21" s="50">
        <f t="shared" ref="C21:H21" si="2">AVERAGE(C17:C20)</f>
        <v>139</v>
      </c>
      <c r="D21" s="51">
        <f t="shared" si="2"/>
        <v>11.583333333333332</v>
      </c>
      <c r="E21" s="50">
        <f t="shared" si="2"/>
        <v>12.775000000000002</v>
      </c>
      <c r="F21" s="50">
        <f t="shared" si="2"/>
        <v>1.0645833333333334</v>
      </c>
      <c r="G21" s="50">
        <f t="shared" si="2"/>
        <v>92.026788508974391</v>
      </c>
      <c r="H21" s="50">
        <f t="shared" si="2"/>
        <v>253.75</v>
      </c>
    </row>
    <row r="22" spans="2:8" ht="15.6" x14ac:dyDescent="0.3">
      <c r="B22" s="44" t="s">
        <v>83</v>
      </c>
      <c r="C22" s="50">
        <f>_xlfn.STDEV.S(C17:C20)</f>
        <v>10.923979738782625</v>
      </c>
      <c r="D22" s="51">
        <f>_xlfn.STDEV.S(D17:D20)</f>
        <v>0.91033164489855212</v>
      </c>
      <c r="E22" s="50">
        <f t="shared" ref="E22" si="3">_xlfn.STDEV.S(E17:E20)</f>
        <v>0.9082033546146675</v>
      </c>
      <c r="F22" s="50">
        <f>_xlfn.STDEV.S(F17:F20)</f>
        <v>7.5683612884555621E-2</v>
      </c>
      <c r="G22" s="50">
        <f>_xlfn.STDEV.S(G17:G20)</f>
        <v>4.4584194490026272</v>
      </c>
      <c r="H22" s="50">
        <f>_xlfn.STDEV.S(H17:H20)</f>
        <v>4.1129875597510219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AA in Cucurbitceae</vt:lpstr>
      <vt:lpstr>IAA in cucurbits</vt:lpstr>
      <vt:lpstr>Amino acids grafted</vt:lpstr>
      <vt:lpstr>IAA grafted</vt:lpstr>
      <vt:lpstr>Yield performance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Toishi Maks</cp:lastModifiedBy>
  <dcterms:created xsi:type="dcterms:W3CDTF">2015-06-05T18:17:20Z</dcterms:created>
  <dcterms:modified xsi:type="dcterms:W3CDTF">2025-04-15T11:51:01Z</dcterms:modified>
</cp:coreProperties>
</file>