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ath-my.sharepoint.com/personal/gwyn_gould_strath_ac_uk/Documents/"/>
    </mc:Choice>
  </mc:AlternateContent>
  <xr:revisionPtr revIDLastSave="99" documentId="8_{B63F8282-CF04-4539-B431-27CF98DD3E5A}" xr6:coauthVersionLast="47" xr6:coauthVersionMax="47" xr10:uidLastSave="{8A3F816F-14C0-4DB4-BF01-0FE47DF60323}"/>
  <bookViews>
    <workbookView xWindow="1450" yWindow="3080" windowWidth="27700" windowHeight="18850" activeTab="4" xr2:uid="{94E489C3-2904-43B7-9E44-3B4E208E936E}"/>
  </bookViews>
  <sheets>
    <sheet name="Adipocyte data" sheetId="1" r:id="rId1"/>
    <sheet name="CACO2 data" sheetId="2" r:id="rId2"/>
    <sheet name="Supp Fig 1" sheetId="4" r:id="rId3"/>
    <sheet name="Supp Fig 2" sheetId="5" r:id="rId4"/>
    <sheet name="Sheet1" sheetId="6" r:id="rId5"/>
    <sheet name="Fly dataset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6" i="6" l="1"/>
  <c r="Y26" i="6"/>
  <c r="X26" i="6"/>
  <c r="W26" i="6"/>
  <c r="Z25" i="6"/>
  <c r="Y25" i="6"/>
  <c r="X25" i="6"/>
  <c r="W25" i="6"/>
  <c r="Z24" i="6"/>
  <c r="Y24" i="6"/>
  <c r="X24" i="6"/>
  <c r="W24" i="6"/>
  <c r="Z23" i="6"/>
  <c r="Y23" i="6"/>
  <c r="X23" i="6"/>
  <c r="W23" i="6"/>
  <c r="Z22" i="6"/>
  <c r="Y22" i="6"/>
  <c r="X22" i="6"/>
  <c r="W22" i="6"/>
  <c r="G13" i="5"/>
  <c r="E13" i="5"/>
  <c r="B13" i="5"/>
  <c r="H11" i="5"/>
  <c r="H13" i="5" s="1"/>
  <c r="G11" i="5"/>
  <c r="F11" i="5"/>
  <c r="E11" i="5"/>
  <c r="C11" i="5"/>
  <c r="B11" i="5"/>
  <c r="F21" i="2" l="1"/>
  <c r="F20" i="2"/>
  <c r="F19" i="2"/>
  <c r="F18" i="2"/>
  <c r="G11" i="2"/>
  <c r="F11" i="2"/>
  <c r="E11" i="2"/>
  <c r="D11" i="2"/>
  <c r="B11" i="2"/>
  <c r="A11" i="2"/>
  <c r="J9" i="4"/>
  <c r="J14" i="4" s="1"/>
  <c r="J17" i="4" s="1"/>
  <c r="I9" i="4"/>
  <c r="I14" i="4" s="1"/>
  <c r="H9" i="4"/>
  <c r="H14" i="4" s="1"/>
  <c r="G9" i="4"/>
  <c r="G14" i="4" s="1"/>
  <c r="G17" i="4" s="1"/>
  <c r="D9" i="4"/>
  <c r="D14" i="4" s="1"/>
  <c r="C9" i="4"/>
  <c r="C14" i="4" s="1"/>
  <c r="B9" i="4"/>
  <c r="B14" i="4" s="1"/>
  <c r="B17" i="4" s="1"/>
  <c r="A9" i="4"/>
  <c r="A14" i="4" s="1"/>
  <c r="A17" i="4" s="1"/>
  <c r="C17" i="4" l="1"/>
  <c r="D17" i="4"/>
  <c r="H17" i="4"/>
  <c r="I17" i="4"/>
</calcChain>
</file>

<file path=xl/sharedStrings.xml><?xml version="1.0" encoding="utf-8"?>
<sst xmlns="http://schemas.openxmlformats.org/spreadsheetml/2006/main" count="129" uniqueCount="80">
  <si>
    <t>No PCE</t>
  </si>
  <si>
    <t>50 μg/mL</t>
  </si>
  <si>
    <t>100 μg/mL</t>
  </si>
  <si>
    <t>200 ug/mL</t>
  </si>
  <si>
    <t>deGlc uptake data from 3T3-L1 adipocytes</t>
  </si>
  <si>
    <t>0</t>
  </si>
  <si>
    <t>10</t>
  </si>
  <si>
    <t>50 </t>
  </si>
  <si>
    <t>100 </t>
  </si>
  <si>
    <t>[PCE] ug/mL</t>
  </si>
  <si>
    <t>Expt 1</t>
  </si>
  <si>
    <t>Expt 2</t>
  </si>
  <si>
    <t>Expt 3</t>
  </si>
  <si>
    <t>Control</t>
  </si>
  <si>
    <t>50</t>
  </si>
  <si>
    <t>100</t>
  </si>
  <si>
    <t>MTT data in adipocytes</t>
  </si>
  <si>
    <t>OilRed O quantification data</t>
  </si>
  <si>
    <t>Expt 4</t>
  </si>
  <si>
    <t>MTT data from 3 biological replicates</t>
  </si>
  <si>
    <t>#1</t>
  </si>
  <si>
    <t>#2</t>
  </si>
  <si>
    <t>#3</t>
  </si>
  <si>
    <t>[PCE]</t>
  </si>
  <si>
    <t>Sucrose diet</t>
  </si>
  <si>
    <t>Metformin</t>
  </si>
  <si>
    <t>16mg PCE/10g diet</t>
  </si>
  <si>
    <t>50mg PCE/10g diet</t>
  </si>
  <si>
    <t>100mg PCE/10g diet</t>
  </si>
  <si>
    <t>200mg PCE/10g diet</t>
  </si>
  <si>
    <t>All normalised to no PCE addition; each is a mean of triplicate technical reps at each concentration of PCE</t>
  </si>
  <si>
    <t>CONTROL CELLS</t>
  </si>
  <si>
    <t>PCE TREATED CELLS</t>
  </si>
  <si>
    <t>Basal</t>
  </si>
  <si>
    <t>0.17 nM</t>
  </si>
  <si>
    <t>1.7 nM</t>
  </si>
  <si>
    <t>17 nM</t>
  </si>
  <si>
    <t>Av</t>
  </si>
  <si>
    <t>Av-CB</t>
  </si>
  <si>
    <t>Fold</t>
  </si>
  <si>
    <t>PCE</t>
  </si>
  <si>
    <t>Supp figure 1 - representative dataset</t>
  </si>
  <si>
    <t>CB:</t>
  </si>
  <si>
    <t>with CB</t>
  </si>
  <si>
    <t>48h</t>
  </si>
  <si>
    <t>Transport data: raw data from typical experiment:</t>
  </si>
  <si>
    <r>
      <t xml:space="preserve">48h with PCE at </t>
    </r>
    <r>
      <rPr>
        <b/>
        <i/>
        <sz val="11"/>
        <color theme="1"/>
        <rFont val="Aptos Narrow"/>
        <family val="2"/>
        <scheme val="minor"/>
      </rPr>
      <t>indicated</t>
    </r>
    <r>
      <rPr>
        <sz val="11"/>
        <color theme="1"/>
        <rFont val="Aptos Narrow"/>
        <family val="2"/>
        <scheme val="minor"/>
      </rPr>
      <t xml:space="preserve"> concentrations</t>
    </r>
  </si>
  <si>
    <t>Normalised data n=1</t>
  </si>
  <si>
    <t>n=1</t>
  </si>
  <si>
    <t>n=2</t>
  </si>
  <si>
    <t>n=3</t>
  </si>
  <si>
    <t>GLUT quantification dataset</t>
  </si>
  <si>
    <t>Insulin</t>
  </si>
  <si>
    <t>Each data point is mean of triplicate determinations at each condition (i.e. 3 technical reps of each data point)</t>
  </si>
  <si>
    <t>Shown below are results from two further experiments of this type, plus n=1 data (left)</t>
  </si>
  <si>
    <t>24h</t>
  </si>
  <si>
    <t>H4IIE transport data</t>
  </si>
  <si>
    <t>CB</t>
  </si>
  <si>
    <t>MTT data</t>
  </si>
  <si>
    <t>mean OD</t>
  </si>
  <si>
    <t>SD</t>
  </si>
  <si>
    <t>&lt;&gt;</t>
  </si>
  <si>
    <t>A</t>
  </si>
  <si>
    <t>B</t>
  </si>
  <si>
    <t>C</t>
  </si>
  <si>
    <t>D</t>
  </si>
  <si>
    <t>E</t>
  </si>
  <si>
    <t>F</t>
  </si>
  <si>
    <t>G</t>
  </si>
  <si>
    <t>H</t>
  </si>
  <si>
    <t>Control-  WT</t>
  </si>
  <si>
    <t>Control - SSP2△</t>
  </si>
  <si>
    <t>H₂O₂ - WT</t>
  </si>
  <si>
    <t>H₂O₂ - SSP2△</t>
  </si>
  <si>
    <t>PCE (ug/ml)</t>
  </si>
  <si>
    <t>WT control</t>
  </si>
  <si>
    <r>
      <rPr>
        <i/>
        <sz val="11"/>
        <color theme="1"/>
        <rFont val="Aptos Narrow"/>
        <family val="2"/>
        <scheme val="minor"/>
      </rPr>
      <t>ssp2</t>
    </r>
    <r>
      <rPr>
        <sz val="11"/>
        <color theme="1"/>
        <rFont val="Aptos Narrow"/>
        <family val="2"/>
        <scheme val="minor"/>
      </rPr>
      <t>△ control</t>
    </r>
  </si>
  <si>
    <t xml:space="preserve">H₂O₂ treated WT </t>
  </si>
  <si>
    <r>
      <rPr>
        <i/>
        <sz val="11"/>
        <color theme="1"/>
        <rFont val="Aptos Narrow"/>
        <family val="2"/>
        <scheme val="minor"/>
      </rPr>
      <t>H₂O₂ treated ssp2</t>
    </r>
    <r>
      <rPr>
        <sz val="11"/>
        <color theme="1"/>
        <rFont val="Aptos Narrow"/>
        <family val="2"/>
        <scheme val="minor"/>
      </rPr>
      <t xml:space="preserve">△ </t>
    </r>
  </si>
  <si>
    <t>Figure 5C dataset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</si>
</sst>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name val="Arial"/>
      <family val="2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99AF-DFC2-4151-9A4D-C5881472C7D3}">
  <dimension ref="A1:K23"/>
  <sheetViews>
    <sheetView workbookViewId="0">
      <selection activeCell="A17" sqref="A17"/>
    </sheetView>
  </sheetViews>
  <sheetFormatPr defaultRowHeight="14.5" x14ac:dyDescent="0.35"/>
  <sheetData>
    <row r="1" spans="1:11" x14ac:dyDescent="0.35">
      <c r="B1" s="3" t="s">
        <v>4</v>
      </c>
    </row>
    <row r="2" spans="1:11" x14ac:dyDescent="0.35">
      <c r="A2" t="s">
        <v>33</v>
      </c>
      <c r="B2" s="2" t="s">
        <v>0</v>
      </c>
      <c r="C2" s="2" t="s">
        <v>1</v>
      </c>
      <c r="D2" s="2" t="s">
        <v>2</v>
      </c>
      <c r="E2" s="2" t="s">
        <v>3</v>
      </c>
      <c r="G2" s="6" t="s">
        <v>52</v>
      </c>
      <c r="H2" s="2" t="s">
        <v>0</v>
      </c>
      <c r="I2" s="2" t="s">
        <v>1</v>
      </c>
      <c r="J2" s="2" t="s">
        <v>2</v>
      </c>
      <c r="K2" s="2" t="s">
        <v>3</v>
      </c>
    </row>
    <row r="3" spans="1:11" x14ac:dyDescent="0.35">
      <c r="A3" t="s">
        <v>48</v>
      </c>
      <c r="B3" s="1">
        <v>53</v>
      </c>
      <c r="C3" s="1">
        <v>45</v>
      </c>
      <c r="D3" s="1">
        <v>52</v>
      </c>
      <c r="E3" s="1">
        <v>57.8</v>
      </c>
      <c r="H3" s="1">
        <v>344.3</v>
      </c>
      <c r="I3" s="1">
        <v>285</v>
      </c>
      <c r="J3" s="1">
        <v>203.5</v>
      </c>
      <c r="K3" s="1">
        <v>191.2</v>
      </c>
    </row>
    <row r="4" spans="1:11" x14ac:dyDescent="0.35">
      <c r="A4" t="s">
        <v>49</v>
      </c>
      <c r="B4" s="1">
        <v>45</v>
      </c>
      <c r="C4" s="1">
        <v>40.5</v>
      </c>
      <c r="D4" s="1">
        <v>43.6</v>
      </c>
      <c r="E4" s="1">
        <v>42.1</v>
      </c>
      <c r="H4" s="1">
        <v>365</v>
      </c>
      <c r="I4" s="1">
        <v>310</v>
      </c>
      <c r="J4" s="1">
        <v>225.5</v>
      </c>
      <c r="K4" s="1">
        <v>206.2</v>
      </c>
    </row>
    <row r="5" spans="1:11" x14ac:dyDescent="0.35">
      <c r="A5" t="s">
        <v>50</v>
      </c>
      <c r="B5" s="1">
        <v>47.3</v>
      </c>
      <c r="C5" s="1">
        <v>45.6</v>
      </c>
      <c r="D5" s="1">
        <v>44.9</v>
      </c>
      <c r="E5" s="1">
        <v>41.8</v>
      </c>
      <c r="H5" s="1">
        <v>375</v>
      </c>
      <c r="I5" s="1">
        <v>291.5</v>
      </c>
      <c r="J5" s="1">
        <v>217.5</v>
      </c>
      <c r="K5" s="1">
        <v>186.8</v>
      </c>
    </row>
    <row r="6" spans="1:11" x14ac:dyDescent="0.35">
      <c r="B6" s="1">
        <v>46.8</v>
      </c>
      <c r="C6" s="1"/>
      <c r="D6" s="1">
        <v>47.8</v>
      </c>
      <c r="E6" s="1"/>
      <c r="H6" s="1">
        <v>385.4</v>
      </c>
      <c r="I6" s="1"/>
      <c r="J6" s="1">
        <v>209</v>
      </c>
      <c r="K6" s="1"/>
    </row>
    <row r="7" spans="1:11" x14ac:dyDescent="0.35">
      <c r="A7" t="s">
        <v>53</v>
      </c>
      <c r="B7" s="1"/>
      <c r="C7" s="1"/>
      <c r="D7" s="1"/>
      <c r="E7" s="1"/>
      <c r="F7" s="1"/>
      <c r="G7" s="1"/>
      <c r="H7" s="1"/>
      <c r="I7" s="1"/>
    </row>
    <row r="9" spans="1:11" x14ac:dyDescent="0.35">
      <c r="A9" s="3" t="s">
        <v>16</v>
      </c>
    </row>
    <row r="11" spans="1:11" x14ac:dyDescent="0.35"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11" x14ac:dyDescent="0.35">
      <c r="A12" t="s">
        <v>10</v>
      </c>
      <c r="B12" s="1">
        <v>0.75700000000000001</v>
      </c>
      <c r="C12" s="1">
        <v>0.69399999999999995</v>
      </c>
      <c r="D12" s="1">
        <v>0.70799999999999996</v>
      </c>
      <c r="E12" s="1">
        <v>0.81899999999999995</v>
      </c>
    </row>
    <row r="13" spans="1:11" x14ac:dyDescent="0.35">
      <c r="A13" t="s">
        <v>11</v>
      </c>
      <c r="B13" s="1">
        <v>0.85</v>
      </c>
      <c r="C13" s="1">
        <v>0.71699999999999997</v>
      </c>
      <c r="D13" s="1">
        <v>0.85</v>
      </c>
      <c r="E13" s="1">
        <v>0.86199999999999999</v>
      </c>
    </row>
    <row r="14" spans="1:11" x14ac:dyDescent="0.35">
      <c r="A14" t="s">
        <v>12</v>
      </c>
      <c r="B14" s="1">
        <v>0.74</v>
      </c>
      <c r="C14" s="1">
        <v>0.61</v>
      </c>
      <c r="D14" s="1">
        <v>0.74</v>
      </c>
      <c r="E14" s="1">
        <v>0.752</v>
      </c>
    </row>
    <row r="15" spans="1:11" x14ac:dyDescent="0.35">
      <c r="B15" s="1"/>
      <c r="C15" s="1"/>
      <c r="D15" s="1"/>
      <c r="E15" s="1"/>
    </row>
    <row r="16" spans="1:11" x14ac:dyDescent="0.35">
      <c r="B16" s="1"/>
      <c r="C16" s="1"/>
      <c r="D16" s="1"/>
      <c r="E16" s="1"/>
    </row>
    <row r="17" spans="1:5" x14ac:dyDescent="0.35">
      <c r="A17" s="3" t="s">
        <v>17</v>
      </c>
      <c r="B17" s="1"/>
      <c r="C17" s="1"/>
      <c r="D17" s="1"/>
      <c r="E17" s="1"/>
    </row>
    <row r="18" spans="1:5" x14ac:dyDescent="0.35">
      <c r="B18" s="2" t="s">
        <v>13</v>
      </c>
      <c r="C18" s="2" t="s">
        <v>6</v>
      </c>
      <c r="D18" s="2" t="s">
        <v>14</v>
      </c>
      <c r="E18" s="2" t="s">
        <v>15</v>
      </c>
    </row>
    <row r="19" spans="1:5" x14ac:dyDescent="0.35">
      <c r="A19" t="s">
        <v>10</v>
      </c>
      <c r="B19" s="1">
        <v>1</v>
      </c>
      <c r="C19" s="1">
        <v>0.78</v>
      </c>
      <c r="D19" s="1">
        <v>0.98</v>
      </c>
      <c r="E19" s="1">
        <v>0.82499999999999996</v>
      </c>
    </row>
    <row r="20" spans="1:5" x14ac:dyDescent="0.35">
      <c r="A20" t="s">
        <v>11</v>
      </c>
      <c r="B20" s="1">
        <v>1</v>
      </c>
      <c r="C20" s="1">
        <v>0.95</v>
      </c>
      <c r="D20" s="1">
        <v>0.62</v>
      </c>
      <c r="E20" s="1"/>
    </row>
    <row r="21" spans="1:5" x14ac:dyDescent="0.35">
      <c r="A21" t="s">
        <v>12</v>
      </c>
      <c r="B21" s="1">
        <v>1</v>
      </c>
      <c r="C21" s="1">
        <v>0.72199999999999998</v>
      </c>
      <c r="D21" s="1">
        <v>0.6875</v>
      </c>
      <c r="E21" s="1">
        <v>0.59</v>
      </c>
    </row>
    <row r="22" spans="1:5" x14ac:dyDescent="0.35">
      <c r="A22" t="s">
        <v>18</v>
      </c>
      <c r="B22" s="1">
        <v>1</v>
      </c>
      <c r="C22" s="1"/>
      <c r="D22" s="1">
        <v>0.88</v>
      </c>
      <c r="E22" s="1">
        <v>0.94</v>
      </c>
    </row>
    <row r="23" spans="1:5" x14ac:dyDescent="0.35">
      <c r="B23" s="1"/>
      <c r="C23" s="1"/>
      <c r="D23" s="1"/>
      <c r="E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1088D-7459-4CE7-9A8B-304A811B93BA}">
  <dimension ref="A1:N43"/>
  <sheetViews>
    <sheetView workbookViewId="0">
      <selection activeCell="A36" sqref="A36"/>
    </sheetView>
  </sheetViews>
  <sheetFormatPr defaultRowHeight="14.5" x14ac:dyDescent="0.35"/>
  <sheetData>
    <row r="1" spans="1:14" x14ac:dyDescent="0.35">
      <c r="A1" s="3" t="s">
        <v>45</v>
      </c>
    </row>
    <row r="2" spans="1:14" x14ac:dyDescent="0.35">
      <c r="A2" t="s">
        <v>46</v>
      </c>
    </row>
    <row r="3" spans="1:14" x14ac:dyDescent="0.35">
      <c r="A3" t="s">
        <v>13</v>
      </c>
      <c r="B3" t="s">
        <v>43</v>
      </c>
      <c r="D3" s="4">
        <v>10</v>
      </c>
      <c r="E3" s="4">
        <v>50</v>
      </c>
      <c r="F3" s="4">
        <v>100</v>
      </c>
      <c r="G3" t="s">
        <v>43</v>
      </c>
    </row>
    <row r="6" spans="1:14" x14ac:dyDescent="0.35">
      <c r="A6">
        <v>1728</v>
      </c>
      <c r="B6">
        <v>2539</v>
      </c>
      <c r="D6">
        <v>2723</v>
      </c>
      <c r="E6">
        <v>4663</v>
      </c>
      <c r="F6">
        <v>4296</v>
      </c>
      <c r="G6">
        <v>2652</v>
      </c>
    </row>
    <row r="7" spans="1:14" x14ac:dyDescent="0.35">
      <c r="A7">
        <v>4336</v>
      </c>
      <c r="B7">
        <v>2303</v>
      </c>
      <c r="D7">
        <v>4054</v>
      </c>
      <c r="E7">
        <v>4088</v>
      </c>
      <c r="F7">
        <v>5274</v>
      </c>
      <c r="G7">
        <v>2063</v>
      </c>
    </row>
    <row r="8" spans="1:14" x14ac:dyDescent="0.35">
      <c r="A8">
        <v>3131</v>
      </c>
      <c r="B8">
        <v>2252</v>
      </c>
      <c r="D8">
        <v>4409</v>
      </c>
      <c r="E8">
        <v>3895</v>
      </c>
      <c r="F8">
        <v>4035</v>
      </c>
      <c r="G8">
        <v>2374</v>
      </c>
    </row>
    <row r="9" spans="1:14" x14ac:dyDescent="0.35">
      <c r="A9">
        <v>3911</v>
      </c>
      <c r="D9">
        <v>3478</v>
      </c>
      <c r="E9">
        <v>3515</v>
      </c>
      <c r="F9">
        <v>3416</v>
      </c>
    </row>
    <row r="11" spans="1:14" x14ac:dyDescent="0.35">
      <c r="A11">
        <f>AVERAGE(A6:A10)</f>
        <v>3276.5</v>
      </c>
      <c r="B11">
        <f>AVERAGE(B6:B10)</f>
        <v>2364.6666666666665</v>
      </c>
      <c r="D11">
        <f t="shared" ref="D11:G11" si="0">AVERAGE(D6:D10)</f>
        <v>3666</v>
      </c>
      <c r="E11">
        <f t="shared" si="0"/>
        <v>4040.25</v>
      </c>
      <c r="F11">
        <f t="shared" si="0"/>
        <v>4255.25</v>
      </c>
      <c r="G11">
        <f t="shared" si="0"/>
        <v>2363</v>
      </c>
    </row>
    <row r="13" spans="1:14" x14ac:dyDescent="0.35">
      <c r="A13">
        <v>912</v>
      </c>
      <c r="D13">
        <v>1032</v>
      </c>
      <c r="E13">
        <v>1676</v>
      </c>
      <c r="F13">
        <v>1862</v>
      </c>
    </row>
    <row r="14" spans="1:14" x14ac:dyDescent="0.35">
      <c r="J14" s="3" t="s">
        <v>54</v>
      </c>
    </row>
    <row r="15" spans="1:14" x14ac:dyDescent="0.35">
      <c r="J15" t="s">
        <v>23</v>
      </c>
      <c r="K15" s="6" t="s">
        <v>5</v>
      </c>
      <c r="L15" s="6" t="s">
        <v>6</v>
      </c>
      <c r="M15" s="6" t="s">
        <v>7</v>
      </c>
      <c r="N15" s="6" t="s">
        <v>8</v>
      </c>
    </row>
    <row r="16" spans="1:14" x14ac:dyDescent="0.35">
      <c r="J16" t="s">
        <v>48</v>
      </c>
      <c r="K16" s="5">
        <v>1</v>
      </c>
      <c r="L16" s="5">
        <v>1.1299999999999999</v>
      </c>
      <c r="M16" s="5">
        <v>1.54</v>
      </c>
      <c r="N16" s="5">
        <v>1.62</v>
      </c>
    </row>
    <row r="17" spans="1:14" x14ac:dyDescent="0.35">
      <c r="J17" t="s">
        <v>49</v>
      </c>
      <c r="K17" s="5">
        <v>1</v>
      </c>
      <c r="L17" s="5">
        <v>1.83</v>
      </c>
      <c r="M17" s="5">
        <v>1.95</v>
      </c>
      <c r="N17" s="5">
        <v>2.17</v>
      </c>
    </row>
    <row r="18" spans="1:14" x14ac:dyDescent="0.35">
      <c r="A18" t="s">
        <v>47</v>
      </c>
      <c r="C18">
        <v>0</v>
      </c>
      <c r="E18">
        <v>912</v>
      </c>
      <c r="F18">
        <f>(E18/912)</f>
        <v>1</v>
      </c>
      <c r="J18" t="s">
        <v>50</v>
      </c>
      <c r="K18" s="5">
        <v>1</v>
      </c>
      <c r="L18" s="5">
        <v>2.0499999999999998</v>
      </c>
      <c r="M18" s="5">
        <v>2.56</v>
      </c>
      <c r="N18" s="5">
        <v>2.66</v>
      </c>
    </row>
    <row r="19" spans="1:14" x14ac:dyDescent="0.35">
      <c r="C19">
        <v>10</v>
      </c>
      <c r="E19">
        <v>1032</v>
      </c>
      <c r="F19">
        <f t="shared" ref="F19:F21" si="1">(E19/912)</f>
        <v>1.131578947368421</v>
      </c>
      <c r="K19" s="5"/>
      <c r="L19" s="5"/>
      <c r="M19" s="5"/>
      <c r="N19" s="5"/>
    </row>
    <row r="20" spans="1:14" x14ac:dyDescent="0.35">
      <c r="C20">
        <v>50</v>
      </c>
      <c r="E20">
        <v>1676</v>
      </c>
      <c r="F20">
        <f t="shared" si="1"/>
        <v>1.8377192982456141</v>
      </c>
    </row>
    <row r="21" spans="1:14" x14ac:dyDescent="0.35">
      <c r="C21">
        <v>100</v>
      </c>
      <c r="E21">
        <v>1862</v>
      </c>
      <c r="F21">
        <f t="shared" si="1"/>
        <v>2.0416666666666665</v>
      </c>
    </row>
    <row r="24" spans="1:14" x14ac:dyDescent="0.35">
      <c r="A24" s="3" t="s">
        <v>19</v>
      </c>
    </row>
    <row r="25" spans="1:14" x14ac:dyDescent="0.35">
      <c r="A25" t="s">
        <v>30</v>
      </c>
    </row>
    <row r="26" spans="1:14" x14ac:dyDescent="0.35">
      <c r="B26" s="2" t="s">
        <v>5</v>
      </c>
      <c r="C26" s="2" t="s">
        <v>6</v>
      </c>
      <c r="D26" s="2" t="s">
        <v>14</v>
      </c>
      <c r="E26" s="2" t="s">
        <v>8</v>
      </c>
      <c r="F26" s="2" t="s">
        <v>23</v>
      </c>
    </row>
    <row r="27" spans="1:14" x14ac:dyDescent="0.35">
      <c r="A27" t="s">
        <v>20</v>
      </c>
      <c r="B27" s="1">
        <v>1</v>
      </c>
      <c r="C27" s="1">
        <v>1.75</v>
      </c>
      <c r="D27" s="1">
        <v>2.1800000000000002</v>
      </c>
      <c r="E27" s="1">
        <v>1.08</v>
      </c>
    </row>
    <row r="28" spans="1:14" x14ac:dyDescent="0.35">
      <c r="A28" t="s">
        <v>21</v>
      </c>
      <c r="B28" s="1">
        <v>1</v>
      </c>
      <c r="C28" s="1">
        <v>1.25</v>
      </c>
      <c r="D28" s="1">
        <v>2.16</v>
      </c>
      <c r="E28" s="1">
        <v>1.84</v>
      </c>
    </row>
    <row r="29" spans="1:14" x14ac:dyDescent="0.35">
      <c r="A29" t="s">
        <v>22</v>
      </c>
      <c r="B29" s="1">
        <v>1</v>
      </c>
      <c r="C29" s="1">
        <v>1.08</v>
      </c>
      <c r="D29" s="1">
        <v>2.67</v>
      </c>
      <c r="E29" s="1">
        <v>1.75</v>
      </c>
    </row>
    <row r="35" spans="1:9" x14ac:dyDescent="0.35">
      <c r="B35" s="3" t="s">
        <v>51</v>
      </c>
    </row>
    <row r="38" spans="1:9" x14ac:dyDescent="0.35">
      <c r="A38" t="s">
        <v>55</v>
      </c>
      <c r="F38" t="s">
        <v>44</v>
      </c>
    </row>
    <row r="39" spans="1:9" x14ac:dyDescent="0.35">
      <c r="A39" s="6" t="s">
        <v>5</v>
      </c>
      <c r="B39" s="6" t="s">
        <v>6</v>
      </c>
      <c r="C39" s="6" t="s">
        <v>7</v>
      </c>
      <c r="D39" s="6" t="s">
        <v>8</v>
      </c>
      <c r="E39" s="6"/>
      <c r="F39" s="6" t="s">
        <v>5</v>
      </c>
      <c r="G39" s="6" t="s">
        <v>6</v>
      </c>
      <c r="H39" s="6" t="s">
        <v>7</v>
      </c>
      <c r="I39" s="6" t="s">
        <v>8</v>
      </c>
    </row>
    <row r="40" spans="1:9" x14ac:dyDescent="0.35">
      <c r="A40" s="5">
        <v>1</v>
      </c>
      <c r="B40" s="5">
        <v>1.1000000000000001</v>
      </c>
      <c r="C40" s="5">
        <v>1.51</v>
      </c>
      <c r="D40" s="5">
        <v>1.53</v>
      </c>
      <c r="E40" s="5"/>
      <c r="F40" s="5">
        <v>1</v>
      </c>
      <c r="G40" s="5">
        <v>0.99</v>
      </c>
      <c r="H40" s="5">
        <v>1.25</v>
      </c>
      <c r="I40" s="5">
        <v>1.4</v>
      </c>
    </row>
    <row r="41" spans="1:9" x14ac:dyDescent="0.35">
      <c r="A41" s="5">
        <v>1</v>
      </c>
      <c r="B41" s="5">
        <v>0.94</v>
      </c>
      <c r="C41" s="5">
        <v>1.21</v>
      </c>
      <c r="D41" s="5">
        <v>1.34</v>
      </c>
      <c r="E41" s="5"/>
      <c r="F41" s="5">
        <v>1</v>
      </c>
      <c r="G41" s="5">
        <v>0.84</v>
      </c>
      <c r="H41" s="5">
        <v>0.98</v>
      </c>
      <c r="I41" s="5">
        <v>1.22</v>
      </c>
    </row>
    <row r="42" spans="1:9" x14ac:dyDescent="0.35">
      <c r="A42" s="5">
        <v>1</v>
      </c>
      <c r="B42" s="5">
        <v>1.05</v>
      </c>
      <c r="C42" s="5">
        <v>1.25</v>
      </c>
      <c r="D42" s="5">
        <v>1.36</v>
      </c>
      <c r="E42" s="5"/>
      <c r="F42" s="5">
        <v>1</v>
      </c>
      <c r="G42" s="5">
        <v>0.94</v>
      </c>
      <c r="H42" s="5">
        <v>1.02</v>
      </c>
      <c r="I42" s="5">
        <v>1.24</v>
      </c>
    </row>
    <row r="43" spans="1:9" x14ac:dyDescent="0.35">
      <c r="A43" s="5"/>
      <c r="B43" s="5"/>
      <c r="C43" s="5"/>
      <c r="D43" s="5"/>
      <c r="E43" s="5"/>
      <c r="F43" s="5"/>
      <c r="G43" s="5"/>
      <c r="H43" s="5"/>
      <c r="I43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9687-035B-47E3-912C-F6B8E1B86FD7}">
  <dimension ref="A1:J28"/>
  <sheetViews>
    <sheetView workbookViewId="0"/>
  </sheetViews>
  <sheetFormatPr defaultRowHeight="14.5" x14ac:dyDescent="0.35"/>
  <sheetData>
    <row r="1" spans="1:10" x14ac:dyDescent="0.35">
      <c r="A1" s="3" t="s">
        <v>41</v>
      </c>
    </row>
    <row r="4" spans="1:10" x14ac:dyDescent="0.35">
      <c r="A4" t="s">
        <v>31</v>
      </c>
      <c r="H4" t="s">
        <v>32</v>
      </c>
    </row>
    <row r="5" spans="1:10" x14ac:dyDescent="0.35">
      <c r="A5" t="s">
        <v>33</v>
      </c>
      <c r="B5" t="s">
        <v>34</v>
      </c>
      <c r="C5" t="s">
        <v>35</v>
      </c>
      <c r="D5" t="s">
        <v>36</v>
      </c>
      <c r="G5" t="s">
        <v>33</v>
      </c>
      <c r="H5" t="s">
        <v>34</v>
      </c>
      <c r="I5" t="s">
        <v>35</v>
      </c>
      <c r="J5" t="s">
        <v>36</v>
      </c>
    </row>
    <row r="6" spans="1:10" x14ac:dyDescent="0.35">
      <c r="A6">
        <v>961</v>
      </c>
      <c r="B6">
        <v>1305</v>
      </c>
      <c r="C6">
        <v>3169</v>
      </c>
      <c r="D6">
        <v>3944</v>
      </c>
      <c r="G6">
        <v>688</v>
      </c>
      <c r="H6">
        <v>1475</v>
      </c>
      <c r="I6">
        <v>2999</v>
      </c>
      <c r="J6">
        <v>3922</v>
      </c>
    </row>
    <row r="7" spans="1:10" x14ac:dyDescent="0.35">
      <c r="A7">
        <v>642</v>
      </c>
      <c r="B7">
        <v>1140</v>
      </c>
      <c r="C7">
        <v>2962</v>
      </c>
      <c r="D7">
        <v>4138</v>
      </c>
      <c r="G7">
        <v>903</v>
      </c>
      <c r="H7">
        <v>982</v>
      </c>
      <c r="I7">
        <v>2738</v>
      </c>
      <c r="J7">
        <v>3862</v>
      </c>
    </row>
    <row r="8" spans="1:10" x14ac:dyDescent="0.35">
      <c r="A8" t="s">
        <v>37</v>
      </c>
      <c r="G8" t="s">
        <v>37</v>
      </c>
    </row>
    <row r="9" spans="1:10" x14ac:dyDescent="0.35">
      <c r="A9">
        <f>AVERAGE(A6:A7)</f>
        <v>801.5</v>
      </c>
      <c r="B9">
        <f t="shared" ref="B9:D9" si="0">AVERAGE(B6:B7)</f>
        <v>1222.5</v>
      </c>
      <c r="C9">
        <f t="shared" si="0"/>
        <v>3065.5</v>
      </c>
      <c r="D9">
        <f t="shared" si="0"/>
        <v>4041</v>
      </c>
      <c r="G9">
        <f>AVERAGE(G6:G7)</f>
        <v>795.5</v>
      </c>
      <c r="H9">
        <f t="shared" ref="H9:J9" si="1">AVERAGE(H6:H7)</f>
        <v>1228.5</v>
      </c>
      <c r="I9">
        <f t="shared" si="1"/>
        <v>2868.5</v>
      </c>
      <c r="J9">
        <f t="shared" si="1"/>
        <v>3892</v>
      </c>
    </row>
    <row r="10" spans="1:10" x14ac:dyDescent="0.35">
      <c r="A10" t="s">
        <v>42</v>
      </c>
    </row>
    <row r="11" spans="1:10" x14ac:dyDescent="0.35">
      <c r="A11">
        <v>186</v>
      </c>
      <c r="B11">
        <v>162</v>
      </c>
      <c r="C11">
        <v>235</v>
      </c>
      <c r="D11">
        <v>468</v>
      </c>
      <c r="G11">
        <v>174</v>
      </c>
      <c r="H11">
        <v>168</v>
      </c>
      <c r="I11">
        <v>317</v>
      </c>
      <c r="J11">
        <v>497</v>
      </c>
    </row>
    <row r="13" spans="1:10" x14ac:dyDescent="0.35">
      <c r="A13" t="s">
        <v>38</v>
      </c>
      <c r="G13" t="s">
        <v>38</v>
      </c>
    </row>
    <row r="14" spans="1:10" x14ac:dyDescent="0.35">
      <c r="A14">
        <f>(A9-A11)</f>
        <v>615.5</v>
      </c>
      <c r="B14">
        <f t="shared" ref="B14:D14" si="2">(B9-B11)</f>
        <v>1060.5</v>
      </c>
      <c r="C14">
        <f t="shared" si="2"/>
        <v>2830.5</v>
      </c>
      <c r="D14">
        <f t="shared" si="2"/>
        <v>3573</v>
      </c>
      <c r="G14">
        <f>(G9-G11)</f>
        <v>621.5</v>
      </c>
      <c r="H14">
        <f t="shared" ref="H14:J14" si="3">(H9-H11)</f>
        <v>1060.5</v>
      </c>
      <c r="I14">
        <f t="shared" si="3"/>
        <v>2551.5</v>
      </c>
      <c r="J14">
        <f t="shared" si="3"/>
        <v>3395</v>
      </c>
    </row>
    <row r="16" spans="1:10" x14ac:dyDescent="0.35">
      <c r="A16" t="s">
        <v>39</v>
      </c>
      <c r="G16" t="s">
        <v>39</v>
      </c>
    </row>
    <row r="17" spans="1:10" x14ac:dyDescent="0.35">
      <c r="A17">
        <f>(A14/A14)</f>
        <v>1</v>
      </c>
      <c r="B17">
        <f>(B14/A14)</f>
        <v>1.7229894394800975</v>
      </c>
      <c r="C17">
        <f>(C14/A14)</f>
        <v>4.5987002437043056</v>
      </c>
      <c r="D17">
        <f>(D14/A14)</f>
        <v>5.8050365556458168</v>
      </c>
      <c r="G17">
        <f>(G14/G14)</f>
        <v>1</v>
      </c>
      <c r="H17">
        <f>(H14/G14)</f>
        <v>1.7063555913113435</v>
      </c>
      <c r="I17">
        <f>(I14/G14)</f>
        <v>4.1053901850362031</v>
      </c>
      <c r="J17">
        <f>(J14/G14)</f>
        <v>5.4625905068382945</v>
      </c>
    </row>
    <row r="22" spans="1:10" x14ac:dyDescent="0.35">
      <c r="C22" t="s">
        <v>33</v>
      </c>
      <c r="D22" t="s">
        <v>34</v>
      </c>
      <c r="E22" t="s">
        <v>35</v>
      </c>
      <c r="F22" t="s">
        <v>36</v>
      </c>
    </row>
    <row r="23" spans="1:10" x14ac:dyDescent="0.35">
      <c r="B23" t="s">
        <v>13</v>
      </c>
      <c r="C23">
        <v>1</v>
      </c>
      <c r="D23">
        <v>1.72</v>
      </c>
      <c r="E23">
        <v>4.59</v>
      </c>
      <c r="F23">
        <v>5.8</v>
      </c>
    </row>
    <row r="24" spans="1:10" x14ac:dyDescent="0.35">
      <c r="B24" t="s">
        <v>40</v>
      </c>
      <c r="C24">
        <v>1</v>
      </c>
      <c r="D24">
        <v>1.7</v>
      </c>
      <c r="E24">
        <v>4.0999999999999996</v>
      </c>
      <c r="F24">
        <v>5.46</v>
      </c>
    </row>
    <row r="27" spans="1:10" x14ac:dyDescent="0.35">
      <c r="B27" t="s">
        <v>13</v>
      </c>
      <c r="C27">
        <v>0.1</v>
      </c>
      <c r="D27">
        <v>0.38</v>
      </c>
      <c r="E27">
        <v>0.14000000000000001</v>
      </c>
      <c r="F27">
        <v>0.19</v>
      </c>
    </row>
    <row r="28" spans="1:10" x14ac:dyDescent="0.35">
      <c r="B28" t="s">
        <v>40</v>
      </c>
      <c r="C28">
        <v>0.16</v>
      </c>
      <c r="D28">
        <v>0.22</v>
      </c>
      <c r="E28">
        <v>0.45</v>
      </c>
      <c r="F28">
        <v>0.24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C071A-C45D-432F-9056-F888786C6860}">
  <dimension ref="B4:H22"/>
  <sheetViews>
    <sheetView workbookViewId="0">
      <selection activeCell="K20" sqref="K20"/>
    </sheetView>
  </sheetViews>
  <sheetFormatPr defaultRowHeight="14.5" x14ac:dyDescent="0.35"/>
  <sheetData>
    <row r="4" spans="2:8" x14ac:dyDescent="0.35">
      <c r="B4" t="s">
        <v>56</v>
      </c>
    </row>
    <row r="6" spans="2:8" x14ac:dyDescent="0.35">
      <c r="B6" t="s">
        <v>13</v>
      </c>
      <c r="C6" t="s">
        <v>57</v>
      </c>
      <c r="E6">
        <v>10</v>
      </c>
      <c r="F6" t="s">
        <v>57</v>
      </c>
      <c r="G6">
        <v>20</v>
      </c>
      <c r="H6">
        <v>50</v>
      </c>
    </row>
    <row r="7" spans="2:8" x14ac:dyDescent="0.35">
      <c r="B7">
        <v>3525</v>
      </c>
      <c r="C7">
        <v>1372</v>
      </c>
      <c r="E7">
        <v>2068</v>
      </c>
      <c r="F7">
        <v>1279</v>
      </c>
      <c r="G7">
        <v>2569</v>
      </c>
      <c r="H7">
        <v>1714</v>
      </c>
    </row>
    <row r="8" spans="2:8" x14ac:dyDescent="0.35">
      <c r="B8">
        <v>3374</v>
      </c>
      <c r="C8">
        <v>1351</v>
      </c>
      <c r="E8">
        <v>2644</v>
      </c>
      <c r="F8">
        <v>950</v>
      </c>
      <c r="G8">
        <v>1957</v>
      </c>
      <c r="H8">
        <v>1467</v>
      </c>
    </row>
    <row r="9" spans="2:8" x14ac:dyDescent="0.35">
      <c r="B9">
        <v>3537</v>
      </c>
      <c r="C9">
        <v>1306</v>
      </c>
      <c r="E9">
        <v>2709</v>
      </c>
      <c r="F9">
        <v>1095</v>
      </c>
      <c r="G9">
        <v>1699</v>
      </c>
      <c r="H9">
        <v>1318</v>
      </c>
    </row>
    <row r="10" spans="2:8" x14ac:dyDescent="0.35">
      <c r="B10">
        <v>3762</v>
      </c>
      <c r="C10">
        <v>1398</v>
      </c>
      <c r="E10">
        <v>3019</v>
      </c>
      <c r="F10">
        <v>634</v>
      </c>
      <c r="G10">
        <v>1526</v>
      </c>
      <c r="H10">
        <v>1362</v>
      </c>
    </row>
    <row r="11" spans="2:8" x14ac:dyDescent="0.35">
      <c r="B11">
        <f>AVERAGE(B7:B10)</f>
        <v>3549.5</v>
      </c>
      <c r="C11">
        <f t="shared" ref="C11:H11" si="0">AVERAGE(C7:C10)</f>
        <v>1356.75</v>
      </c>
      <c r="E11">
        <f t="shared" si="0"/>
        <v>2610</v>
      </c>
      <c r="F11">
        <f t="shared" si="0"/>
        <v>989.5</v>
      </c>
      <c r="G11">
        <f t="shared" si="0"/>
        <v>1937.75</v>
      </c>
      <c r="H11">
        <f t="shared" si="0"/>
        <v>1465.25</v>
      </c>
    </row>
    <row r="13" spans="2:8" x14ac:dyDescent="0.35">
      <c r="B13">
        <f>(B11-C11)</f>
        <v>2192.75</v>
      </c>
      <c r="E13">
        <f>(E11-F11)</f>
        <v>1620.5</v>
      </c>
      <c r="G13">
        <f>(G11-F11)</f>
        <v>948.25</v>
      </c>
      <c r="H13">
        <f>(H11-F11)</f>
        <v>475.75</v>
      </c>
    </row>
    <row r="17" spans="2:4" x14ac:dyDescent="0.35">
      <c r="B17" t="s">
        <v>58</v>
      </c>
    </row>
    <row r="18" spans="2:4" x14ac:dyDescent="0.35">
      <c r="B18" t="s">
        <v>23</v>
      </c>
      <c r="C18" t="s">
        <v>59</v>
      </c>
      <c r="D18" t="s">
        <v>60</v>
      </c>
    </row>
    <row r="19" spans="2:4" x14ac:dyDescent="0.35">
      <c r="B19">
        <v>0</v>
      </c>
      <c r="C19">
        <v>0.26</v>
      </c>
      <c r="D19">
        <v>1.4E-2</v>
      </c>
    </row>
    <row r="20" spans="2:4" x14ac:dyDescent="0.35">
      <c r="B20">
        <v>10</v>
      </c>
      <c r="C20">
        <v>0.19</v>
      </c>
      <c r="D20">
        <v>1.2E-2</v>
      </c>
    </row>
    <row r="21" spans="2:4" x14ac:dyDescent="0.35">
      <c r="B21">
        <v>50</v>
      </c>
      <c r="C21">
        <v>0.14000000000000001</v>
      </c>
      <c r="D21">
        <v>0.04</v>
      </c>
    </row>
    <row r="22" spans="2:4" x14ac:dyDescent="0.35">
      <c r="B22">
        <v>100</v>
      </c>
      <c r="C22">
        <v>0.08</v>
      </c>
      <c r="D22">
        <v>7.4999999999999997E-2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4E444-E76E-43A8-9EE0-412717D4E7FF}">
  <dimension ref="V1:AH26"/>
  <sheetViews>
    <sheetView tabSelected="1" workbookViewId="0">
      <selection activeCell="V1" sqref="V1"/>
    </sheetView>
  </sheetViews>
  <sheetFormatPr defaultRowHeight="14.5" x14ac:dyDescent="0.35"/>
  <sheetData>
    <row r="1" spans="22:34" x14ac:dyDescent="0.35">
      <c r="V1" t="s">
        <v>79</v>
      </c>
    </row>
    <row r="2" spans="22:34" x14ac:dyDescent="0.35">
      <c r="V2" s="7" t="s">
        <v>61</v>
      </c>
      <c r="W2">
        <v>1</v>
      </c>
      <c r="X2">
        <v>2</v>
      </c>
      <c r="Y2">
        <v>3</v>
      </c>
      <c r="Z2">
        <v>4</v>
      </c>
      <c r="AA2">
        <v>5</v>
      </c>
      <c r="AB2">
        <v>6</v>
      </c>
      <c r="AC2">
        <v>7</v>
      </c>
      <c r="AD2">
        <v>8</v>
      </c>
      <c r="AE2">
        <v>9</v>
      </c>
      <c r="AF2">
        <v>10</v>
      </c>
      <c r="AG2">
        <v>11</v>
      </c>
      <c r="AH2">
        <v>12</v>
      </c>
    </row>
    <row r="3" spans="22:34" x14ac:dyDescent="0.35">
      <c r="V3" s="7" t="s">
        <v>62</v>
      </c>
      <c r="W3">
        <v>0.13780000000000001</v>
      </c>
      <c r="X3">
        <v>0.15840000000000001</v>
      </c>
      <c r="Y3">
        <v>0.1681</v>
      </c>
      <c r="Z3">
        <v>0.193</v>
      </c>
      <c r="AA3">
        <v>3.2300000000000002E-2</v>
      </c>
      <c r="AB3">
        <v>0.10249999999999999</v>
      </c>
      <c r="AC3">
        <v>0.121</v>
      </c>
      <c r="AD3">
        <v>9.2200000000000004E-2</v>
      </c>
      <c r="AE3">
        <v>0.1079</v>
      </c>
      <c r="AF3">
        <v>3.0200000000000001E-2</v>
      </c>
      <c r="AG3">
        <v>3.0499999999999999E-2</v>
      </c>
      <c r="AH3">
        <v>3.32E-2</v>
      </c>
    </row>
    <row r="4" spans="22:34" x14ac:dyDescent="0.35">
      <c r="V4" s="7" t="s">
        <v>63</v>
      </c>
      <c r="W4">
        <v>0.1699</v>
      </c>
      <c r="X4">
        <v>0.17249999999999999</v>
      </c>
      <c r="Y4">
        <v>0.20030000000000001</v>
      </c>
      <c r="Z4">
        <v>0.19109999999999999</v>
      </c>
      <c r="AA4">
        <v>3.1199999999999999E-2</v>
      </c>
      <c r="AB4">
        <v>0.1027</v>
      </c>
      <c r="AC4">
        <v>0.10440000000000001</v>
      </c>
      <c r="AD4">
        <v>8.6599999999999996E-2</v>
      </c>
      <c r="AE4">
        <v>0.1125</v>
      </c>
      <c r="AF4">
        <v>3.2099999999999997E-2</v>
      </c>
      <c r="AG4">
        <v>3.4000000000000002E-2</v>
      </c>
      <c r="AH4">
        <v>3.2399999999999998E-2</v>
      </c>
    </row>
    <row r="5" spans="22:34" x14ac:dyDescent="0.35">
      <c r="V5" s="7" t="s">
        <v>64</v>
      </c>
      <c r="W5">
        <v>0.1532</v>
      </c>
      <c r="X5">
        <v>0.13059999999999999</v>
      </c>
      <c r="Y5">
        <v>0.18279999999999999</v>
      </c>
      <c r="Z5">
        <v>0.15310000000000001</v>
      </c>
      <c r="AA5">
        <v>3.1699999999999999E-2</v>
      </c>
      <c r="AB5">
        <v>7.51E-2</v>
      </c>
      <c r="AC5">
        <v>8.6800000000000002E-2</v>
      </c>
      <c r="AD5">
        <v>0.1124</v>
      </c>
      <c r="AE5">
        <v>0.1003</v>
      </c>
      <c r="AF5">
        <v>3.1899999999999998E-2</v>
      </c>
      <c r="AG5">
        <v>3.4799999999999998E-2</v>
      </c>
      <c r="AH5">
        <v>3.44E-2</v>
      </c>
    </row>
    <row r="6" spans="22:34" x14ac:dyDescent="0.35">
      <c r="V6" s="7" t="s">
        <v>65</v>
      </c>
      <c r="W6">
        <v>0.18779999999999999</v>
      </c>
      <c r="X6">
        <v>0.127</v>
      </c>
      <c r="Y6">
        <v>0.20810000000000001</v>
      </c>
      <c r="Z6">
        <v>0.22850000000000001</v>
      </c>
      <c r="AA6">
        <v>3.39E-2</v>
      </c>
      <c r="AB6">
        <v>9.0999999999999998E-2</v>
      </c>
      <c r="AC6">
        <v>9.1399999999999995E-2</v>
      </c>
      <c r="AD6">
        <v>0.10050000000000001</v>
      </c>
      <c r="AE6">
        <v>0.1162</v>
      </c>
      <c r="AF6">
        <v>3.4200000000000001E-2</v>
      </c>
      <c r="AG6">
        <v>3.3799999999999997E-2</v>
      </c>
      <c r="AH6">
        <v>3.49E-2</v>
      </c>
    </row>
    <row r="7" spans="22:34" x14ac:dyDescent="0.35">
      <c r="V7" s="7" t="s">
        <v>66</v>
      </c>
      <c r="W7">
        <v>0.19800000000000001</v>
      </c>
      <c r="X7">
        <v>0.21060000000000001</v>
      </c>
      <c r="Y7">
        <v>0.183</v>
      </c>
      <c r="Z7">
        <v>0.19</v>
      </c>
      <c r="AA7">
        <v>3.2300000000000002E-2</v>
      </c>
      <c r="AB7">
        <v>9.1600000000000001E-2</v>
      </c>
      <c r="AC7">
        <v>8.5800000000000001E-2</v>
      </c>
      <c r="AD7">
        <v>0.11269999999999999</v>
      </c>
      <c r="AE7">
        <v>9.8199999999999996E-2</v>
      </c>
      <c r="AF7">
        <v>3.27E-2</v>
      </c>
      <c r="AG7">
        <v>3.9600000000000003E-2</v>
      </c>
      <c r="AH7">
        <v>3.3500000000000002E-2</v>
      </c>
    </row>
    <row r="8" spans="22:34" x14ac:dyDescent="0.35">
      <c r="V8" s="7" t="s">
        <v>67</v>
      </c>
      <c r="W8">
        <v>3.2300000000000002E-2</v>
      </c>
      <c r="X8">
        <v>3.2399999999999998E-2</v>
      </c>
      <c r="Y8">
        <v>3.2399999999999998E-2</v>
      </c>
      <c r="Z8">
        <v>3.2300000000000002E-2</v>
      </c>
      <c r="AA8">
        <v>3.2899999999999999E-2</v>
      </c>
      <c r="AB8">
        <v>3.27E-2</v>
      </c>
      <c r="AC8">
        <v>3.4299999999999997E-2</v>
      </c>
      <c r="AD8">
        <v>3.3000000000000002E-2</v>
      </c>
      <c r="AE8">
        <v>3.27E-2</v>
      </c>
      <c r="AF8">
        <v>3.2800000000000003E-2</v>
      </c>
      <c r="AG8">
        <v>3.3300000000000003E-2</v>
      </c>
      <c r="AH8">
        <v>3.3700000000000001E-2</v>
      </c>
    </row>
    <row r="9" spans="22:34" x14ac:dyDescent="0.35">
      <c r="V9" s="7" t="s">
        <v>68</v>
      </c>
      <c r="W9">
        <v>3.3099999999999997E-2</v>
      </c>
      <c r="X9">
        <v>3.2500000000000001E-2</v>
      </c>
      <c r="Y9">
        <v>3.2300000000000002E-2</v>
      </c>
      <c r="Z9">
        <v>3.2300000000000002E-2</v>
      </c>
      <c r="AA9">
        <v>3.32E-2</v>
      </c>
      <c r="AB9">
        <v>3.3000000000000002E-2</v>
      </c>
      <c r="AC9">
        <v>3.3799999999999997E-2</v>
      </c>
      <c r="AD9">
        <v>3.3000000000000002E-2</v>
      </c>
      <c r="AE9">
        <v>3.2399999999999998E-2</v>
      </c>
      <c r="AF9">
        <v>3.2599999999999997E-2</v>
      </c>
      <c r="AG9">
        <v>3.3300000000000003E-2</v>
      </c>
      <c r="AH9">
        <v>3.3399999999999999E-2</v>
      </c>
    </row>
    <row r="10" spans="22:34" x14ac:dyDescent="0.35">
      <c r="V10" s="7" t="s">
        <v>69</v>
      </c>
      <c r="W10">
        <v>3.2000000000000001E-2</v>
      </c>
      <c r="X10">
        <v>3.2099999999999997E-2</v>
      </c>
      <c r="Y10">
        <v>3.2199999999999999E-2</v>
      </c>
      <c r="Z10">
        <v>3.3599999999999998E-2</v>
      </c>
      <c r="AA10">
        <v>3.4700000000000002E-2</v>
      </c>
      <c r="AB10">
        <v>3.3500000000000002E-2</v>
      </c>
      <c r="AC10">
        <v>3.7900000000000003E-2</v>
      </c>
      <c r="AD10">
        <v>3.2800000000000003E-2</v>
      </c>
      <c r="AE10">
        <v>3.3300000000000003E-2</v>
      </c>
      <c r="AF10">
        <v>3.2599999999999997E-2</v>
      </c>
      <c r="AG10">
        <v>3.2500000000000001E-2</v>
      </c>
      <c r="AH10">
        <v>3.2500000000000001E-2</v>
      </c>
    </row>
    <row r="13" spans="22:34" x14ac:dyDescent="0.35">
      <c r="V13" s="8"/>
      <c r="W13" s="8" t="s">
        <v>70</v>
      </c>
      <c r="X13" s="8"/>
      <c r="Y13" s="9" t="s">
        <v>71</v>
      </c>
      <c r="Z13" s="9"/>
      <c r="AA13" s="9" t="s">
        <v>72</v>
      </c>
      <c r="AB13" s="9"/>
      <c r="AC13" s="9" t="s">
        <v>73</v>
      </c>
      <c r="AD13" s="9"/>
    </row>
    <row r="14" spans="22:34" x14ac:dyDescent="0.35">
      <c r="W14">
        <v>0.13780000000000001</v>
      </c>
      <c r="X14">
        <v>0.15840000000000001</v>
      </c>
      <c r="Y14">
        <v>0.1681</v>
      </c>
      <c r="Z14">
        <v>0.193</v>
      </c>
      <c r="AA14">
        <v>3.2300000000000002E-2</v>
      </c>
      <c r="AB14">
        <v>0.10249999999999999</v>
      </c>
      <c r="AC14">
        <v>9.2200000000000004E-2</v>
      </c>
      <c r="AD14">
        <v>0.1079</v>
      </c>
    </row>
    <row r="15" spans="22:34" x14ac:dyDescent="0.35">
      <c r="W15">
        <v>0.1699</v>
      </c>
      <c r="X15">
        <v>0.17249999999999999</v>
      </c>
      <c r="Y15">
        <v>0.20030000000000001</v>
      </c>
      <c r="Z15">
        <v>0.19109999999999999</v>
      </c>
      <c r="AA15">
        <v>3.1199999999999999E-2</v>
      </c>
      <c r="AB15">
        <v>0.1027</v>
      </c>
      <c r="AC15">
        <v>8.6599999999999996E-2</v>
      </c>
      <c r="AD15">
        <v>0.1125</v>
      </c>
    </row>
    <row r="16" spans="22:34" x14ac:dyDescent="0.35">
      <c r="W16">
        <v>0.1532</v>
      </c>
      <c r="X16">
        <v>0.13059999999999999</v>
      </c>
      <c r="Y16">
        <v>0.18279999999999999</v>
      </c>
      <c r="Z16">
        <v>0.15310000000000001</v>
      </c>
      <c r="AA16">
        <v>3.1699999999999999E-2</v>
      </c>
      <c r="AB16">
        <v>7.51E-2</v>
      </c>
      <c r="AC16">
        <v>0.1124</v>
      </c>
      <c r="AD16">
        <v>0.1003</v>
      </c>
    </row>
    <row r="17" spans="22:32" x14ac:dyDescent="0.35">
      <c r="W17">
        <v>0.18779999999999999</v>
      </c>
      <c r="X17">
        <v>0.127</v>
      </c>
      <c r="Y17">
        <v>0.20810000000000001</v>
      </c>
      <c r="Z17">
        <v>0.22850000000000001</v>
      </c>
      <c r="AA17">
        <v>3.39E-2</v>
      </c>
      <c r="AB17">
        <v>9.0999999999999998E-2</v>
      </c>
      <c r="AC17">
        <v>0.10050000000000001</v>
      </c>
      <c r="AD17">
        <v>0.1162</v>
      </c>
    </row>
    <row r="18" spans="22:32" x14ac:dyDescent="0.35">
      <c r="W18">
        <v>0.19800000000000001</v>
      </c>
      <c r="X18">
        <v>0.21060000000000001</v>
      </c>
      <c r="Y18">
        <v>0.183</v>
      </c>
      <c r="Z18">
        <v>0.19</v>
      </c>
      <c r="AA18">
        <v>3.2300000000000002E-2</v>
      </c>
      <c r="AB18">
        <v>9.1600000000000001E-2</v>
      </c>
      <c r="AC18">
        <v>0.11269999999999999</v>
      </c>
      <c r="AD18">
        <v>9.8199999999999996E-2</v>
      </c>
    </row>
    <row r="21" spans="22:32" x14ac:dyDescent="0.35">
      <c r="V21" t="s">
        <v>74</v>
      </c>
      <c r="W21" t="s">
        <v>75</v>
      </c>
      <c r="X21" t="s">
        <v>76</v>
      </c>
      <c r="Y21" t="s">
        <v>77</v>
      </c>
      <c r="Z21" t="s">
        <v>78</v>
      </c>
    </row>
    <row r="22" spans="22:32" x14ac:dyDescent="0.35">
      <c r="V22">
        <v>0</v>
      </c>
      <c r="W22">
        <f>AVERAGE(W14:X14)</f>
        <v>0.14810000000000001</v>
      </c>
      <c r="X22">
        <f>AVERAGE(Y14:Z14)</f>
        <v>0.18054999999999999</v>
      </c>
      <c r="Y22">
        <f>AVERAGE(AA14:AB14)</f>
        <v>6.7400000000000002E-2</v>
      </c>
      <c r="Z22">
        <f>AVERAGE(AC14:AD14)</f>
        <v>0.10005</v>
      </c>
      <c r="AC22">
        <v>8.9999999999999993E-3</v>
      </c>
      <c r="AD22">
        <v>4.2000000000000003E-2</v>
      </c>
      <c r="AE22">
        <v>1.2E-2</v>
      </c>
      <c r="AF22">
        <v>0.02</v>
      </c>
    </row>
    <row r="23" spans="22:32" x14ac:dyDescent="0.35">
      <c r="V23">
        <v>10</v>
      </c>
      <c r="W23">
        <f t="shared" ref="W23:W25" si="0">AVERAGE(W15:X15)</f>
        <v>0.17119999999999999</v>
      </c>
      <c r="X23">
        <f t="shared" ref="X23:X26" si="1">AVERAGE(Y15:Z15)</f>
        <v>0.19569999999999999</v>
      </c>
      <c r="Y23">
        <f t="shared" ref="Y23:Y26" si="2">AVERAGE(AA15:AB15)</f>
        <v>6.6949999999999996E-2</v>
      </c>
      <c r="Z23">
        <f t="shared" ref="Z23:Z26" si="3">AVERAGE(AC15:AD15)</f>
        <v>9.955E-2</v>
      </c>
      <c r="AC23">
        <v>1.2E-2</v>
      </c>
      <c r="AD23">
        <v>5.3999999999999999E-2</v>
      </c>
      <c r="AE23">
        <v>8.9999999999999993E-3</v>
      </c>
      <c r="AF23">
        <v>0.01</v>
      </c>
    </row>
    <row r="24" spans="22:32" x14ac:dyDescent="0.35">
      <c r="V24">
        <v>30</v>
      </c>
      <c r="W24">
        <f t="shared" si="0"/>
        <v>0.1419</v>
      </c>
      <c r="X24">
        <f t="shared" si="1"/>
        <v>0.16794999999999999</v>
      </c>
      <c r="Y24">
        <f t="shared" si="2"/>
        <v>5.3400000000000003E-2</v>
      </c>
      <c r="Z24">
        <f t="shared" si="3"/>
        <v>0.10635</v>
      </c>
      <c r="AC24">
        <v>0.03</v>
      </c>
      <c r="AD24">
        <v>2E-3</v>
      </c>
      <c r="AE24">
        <v>0.01</v>
      </c>
      <c r="AF24">
        <v>1.2E-2</v>
      </c>
    </row>
    <row r="25" spans="22:32" x14ac:dyDescent="0.35">
      <c r="V25">
        <v>100</v>
      </c>
      <c r="W25">
        <f t="shared" si="0"/>
        <v>0.15739999999999998</v>
      </c>
      <c r="X25">
        <f t="shared" si="1"/>
        <v>0.21829999999999999</v>
      </c>
      <c r="Y25">
        <f t="shared" si="2"/>
        <v>6.2449999999999999E-2</v>
      </c>
      <c r="Z25">
        <f t="shared" si="3"/>
        <v>0.10835</v>
      </c>
      <c r="AC25">
        <v>0.03</v>
      </c>
      <c r="AD25">
        <v>0.05</v>
      </c>
      <c r="AE25">
        <v>2E-3</v>
      </c>
      <c r="AF25">
        <v>0.01</v>
      </c>
    </row>
    <row r="26" spans="22:32" x14ac:dyDescent="0.35">
      <c r="V26">
        <v>300</v>
      </c>
      <c r="W26">
        <f>AVERAGE(W18:X18)</f>
        <v>0.20430000000000001</v>
      </c>
      <c r="X26">
        <f t="shared" si="1"/>
        <v>0.1865</v>
      </c>
      <c r="Y26">
        <f t="shared" si="2"/>
        <v>6.1950000000000005E-2</v>
      </c>
      <c r="Z26">
        <f t="shared" si="3"/>
        <v>0.10544999999999999</v>
      </c>
      <c r="AC26">
        <v>0.01</v>
      </c>
      <c r="AD26">
        <v>8.9999999999999993E-3</v>
      </c>
      <c r="AE26">
        <v>1.2E-2</v>
      </c>
      <c r="AF26">
        <v>0.05</v>
      </c>
    </row>
  </sheetData>
  <mergeCells count="3">
    <mergeCell ref="Y13:Z13"/>
    <mergeCell ref="AA13:AB13"/>
    <mergeCell ref="AC13:AD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5D39-7B18-461B-A06C-AD1BA06C3D72}">
  <dimension ref="B1:H10"/>
  <sheetViews>
    <sheetView workbookViewId="0">
      <selection activeCell="D16" sqref="D16"/>
    </sheetView>
  </sheetViews>
  <sheetFormatPr defaultRowHeight="14.5" x14ac:dyDescent="0.35"/>
  <cols>
    <col min="3" max="3" width="12.453125" customWidth="1"/>
    <col min="4" max="4" width="13.54296875" customWidth="1"/>
    <col min="5" max="5" width="18.90625" customWidth="1"/>
    <col min="6" max="6" width="26.6328125" customWidth="1"/>
    <col min="7" max="7" width="18.6328125" customWidth="1"/>
    <col min="8" max="8" width="16.7265625" customWidth="1"/>
  </cols>
  <sheetData>
    <row r="1" spans="2:8" x14ac:dyDescent="0.35">
      <c r="B1" s="2" t="s">
        <v>13</v>
      </c>
      <c r="C1" s="2" t="s">
        <v>24</v>
      </c>
      <c r="D1" s="2" t="s">
        <v>25</v>
      </c>
      <c r="E1" s="2" t="s">
        <v>26</v>
      </c>
      <c r="F1" s="2" t="s">
        <v>27</v>
      </c>
      <c r="G1" s="2" t="s">
        <v>28</v>
      </c>
      <c r="H1" s="2" t="s">
        <v>29</v>
      </c>
    </row>
    <row r="3" spans="2:8" x14ac:dyDescent="0.35">
      <c r="B3" s="1">
        <v>5.2567999999999997E-2</v>
      </c>
      <c r="C3" s="1">
        <v>6.4605999999999997E-2</v>
      </c>
      <c r="D3" s="1">
        <v>4.3869999999999999E-2</v>
      </c>
      <c r="E3" s="1">
        <v>4.6179999999999999E-2</v>
      </c>
      <c r="F3" s="1">
        <v>5.7188000000000003E-2</v>
      </c>
      <c r="G3" s="1">
        <v>4.0607999999999998E-2</v>
      </c>
      <c r="H3" s="1">
        <v>7.4312000000000003E-2</v>
      </c>
    </row>
    <row r="4" spans="2:8" x14ac:dyDescent="0.35">
      <c r="B4" s="1">
        <v>4.2103000000000002E-2</v>
      </c>
      <c r="C4" s="1">
        <v>8.1514000000000003E-2</v>
      </c>
      <c r="D4" s="1">
        <v>3.6803000000000002E-2</v>
      </c>
      <c r="E4" s="1">
        <v>4.9714000000000001E-2</v>
      </c>
      <c r="F4" s="1">
        <v>4.5228999999999998E-2</v>
      </c>
      <c r="G4" s="1">
        <v>4.4142000000000001E-2</v>
      </c>
      <c r="H4" s="1">
        <v>4.8083000000000001E-2</v>
      </c>
    </row>
    <row r="5" spans="2:8" x14ac:dyDescent="0.35">
      <c r="B5" s="1">
        <v>6.6893999999999995E-2</v>
      </c>
      <c r="C5" s="1">
        <v>6.7516999999999994E-2</v>
      </c>
      <c r="D5" s="1">
        <v>6.7923999999999998E-2</v>
      </c>
      <c r="E5" s="1">
        <v>4.9306000000000003E-2</v>
      </c>
      <c r="F5" s="1">
        <v>5.1887999999999997E-2</v>
      </c>
      <c r="G5" s="1">
        <v>3.7619E-2</v>
      </c>
      <c r="H5" s="1">
        <v>4.5228999999999998E-2</v>
      </c>
    </row>
    <row r="6" spans="2:8" x14ac:dyDescent="0.35">
      <c r="B6" s="1">
        <v>6.6294000000000006E-2</v>
      </c>
      <c r="C6" s="1">
        <v>0.110869</v>
      </c>
      <c r="D6" s="1">
        <v>4.5908999999999998E-2</v>
      </c>
      <c r="E6" s="1">
        <v>4.4142000000000001E-2</v>
      </c>
      <c r="F6" s="1">
        <v>3.0415999999999999E-2</v>
      </c>
      <c r="G6" s="1">
        <v>4.8355000000000002E-2</v>
      </c>
      <c r="H6" s="1">
        <v>4.4685000000000002E-2</v>
      </c>
    </row>
    <row r="7" spans="2:8" x14ac:dyDescent="0.35">
      <c r="B7" s="1">
        <v>6.8739999999999996E-2</v>
      </c>
      <c r="C7" s="1">
        <v>8.5999000000000006E-2</v>
      </c>
      <c r="D7" s="1">
        <v>3.5172000000000002E-2</v>
      </c>
      <c r="E7" s="1">
        <v>6.3711000000000004E-2</v>
      </c>
      <c r="F7" s="1">
        <v>5.5421999999999999E-2</v>
      </c>
      <c r="G7" s="1">
        <v>3.8162000000000001E-2</v>
      </c>
      <c r="H7" s="1">
        <v>5.0937000000000003E-2</v>
      </c>
    </row>
    <row r="8" spans="2:8" x14ac:dyDescent="0.35">
      <c r="B8" s="1"/>
      <c r="C8" s="1"/>
      <c r="D8" s="1"/>
      <c r="E8" s="1"/>
      <c r="F8" s="1"/>
      <c r="G8" s="1"/>
      <c r="H8" s="1"/>
    </row>
    <row r="9" spans="2:8" x14ac:dyDescent="0.35">
      <c r="B9" s="1"/>
      <c r="C9" s="1"/>
      <c r="D9" s="1"/>
      <c r="E9" s="1"/>
      <c r="F9" s="1"/>
      <c r="G9" s="1"/>
      <c r="H9" s="1"/>
    </row>
    <row r="10" spans="2:8" x14ac:dyDescent="0.35">
      <c r="B10" s="5"/>
      <c r="C10" s="1"/>
      <c r="D10" s="1"/>
      <c r="E10" s="1"/>
      <c r="F10" s="1"/>
      <c r="G10" s="1"/>
      <c r="H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Adipocyte data</vt:lpstr>
      <vt:lpstr>CACO2 data</vt:lpstr>
      <vt:lpstr>Supp Fig 1</vt:lpstr>
      <vt:lpstr>Supp Fig 2</vt:lpstr>
      <vt:lpstr>Sheet1</vt:lpstr>
      <vt:lpstr>Fly datasets</vt:lpstr>
    </vt:vector>
  </TitlesOfParts>
  <Company>University of Strathclyde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Gwyn Gould</dc:creator>
  <cp:lastModifiedBy>Gwyn Gould</cp:lastModifiedBy>
  <dcterms:created xsi:type="dcterms:W3CDTF">2025-04-22T08:49:03Z</dcterms:created>
  <dcterms:modified xsi:type="dcterms:W3CDTF">2025-04-22T09:49:05Z</dcterms:modified>
</cp:coreProperties>
</file>