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xq\paper\2025-4DcaDiseases\投稿\peerJ\"/>
    </mc:Choice>
  </mc:AlternateContent>
  <bookViews>
    <workbookView xWindow="0" yWindow="0" windowWidth="1940" windowHeight="5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4" i="1"/>
  <c r="L13" i="1"/>
  <c r="L20" i="1"/>
  <c r="L19" i="1"/>
  <c r="L18" i="1"/>
  <c r="Q8" i="1" l="1"/>
  <c r="R8" i="1"/>
  <c r="S8" i="1"/>
  <c r="T8" i="1"/>
  <c r="U8" i="1"/>
  <c r="V8" i="1"/>
  <c r="Q9" i="1"/>
  <c r="R9" i="1"/>
  <c r="S9" i="1"/>
  <c r="T9" i="1"/>
  <c r="U9" i="1"/>
  <c r="V9" i="1"/>
  <c r="Q10" i="1"/>
  <c r="R10" i="1"/>
  <c r="S10" i="1"/>
  <c r="T10" i="1"/>
  <c r="U10" i="1"/>
  <c r="V10" i="1"/>
  <c r="Q3" i="1"/>
  <c r="R3" i="1"/>
  <c r="S3" i="1"/>
  <c r="T3" i="1"/>
  <c r="U3" i="1"/>
  <c r="V3" i="1"/>
  <c r="Q4" i="1"/>
  <c r="R4" i="1"/>
  <c r="S4" i="1"/>
  <c r="T4" i="1"/>
  <c r="U4" i="1"/>
  <c r="V4" i="1"/>
  <c r="Q5" i="1"/>
  <c r="R5" i="1"/>
  <c r="S5" i="1"/>
  <c r="T5" i="1"/>
  <c r="U5" i="1"/>
  <c r="V5" i="1"/>
  <c r="R2" i="1"/>
  <c r="S2" i="1"/>
  <c r="T2" i="1"/>
  <c r="U2" i="1"/>
  <c r="V2" i="1"/>
  <c r="Q2" i="1"/>
  <c r="R7" i="1"/>
  <c r="S7" i="1"/>
  <c r="T7" i="1"/>
  <c r="U7" i="1"/>
  <c r="V7" i="1"/>
  <c r="Q7" i="1"/>
  <c r="K17" i="1" l="1"/>
  <c r="K13" i="1"/>
  <c r="K12" i="1"/>
  <c r="J17" i="1"/>
  <c r="J13" i="1"/>
  <c r="J12" i="1"/>
  <c r="J20" i="1"/>
  <c r="K20" i="1"/>
  <c r="K19" i="1"/>
  <c r="J19" i="1"/>
  <c r="K18" i="1"/>
  <c r="J18" i="1"/>
  <c r="J15" i="1"/>
  <c r="K15" i="1"/>
  <c r="K14" i="1"/>
  <c r="J14" i="1"/>
</calcChain>
</file>

<file path=xl/sharedStrings.xml><?xml version="1.0" encoding="utf-8"?>
<sst xmlns="http://schemas.openxmlformats.org/spreadsheetml/2006/main" count="22" uniqueCount="13">
  <si>
    <t>CK</t>
    <phoneticPr fontId="1" type="noConversion"/>
  </si>
  <si>
    <t>ROS</t>
    <phoneticPr fontId="1" type="noConversion"/>
  </si>
  <si>
    <t>IN-15dpi</t>
    <phoneticPr fontId="1" type="noConversion"/>
  </si>
  <si>
    <t>IN-25dpi</t>
    <phoneticPr fontId="1" type="noConversion"/>
  </si>
  <si>
    <t>IN-5dpi</t>
    <phoneticPr fontId="1" type="noConversion"/>
  </si>
  <si>
    <t>Soluble sugar</t>
    <phoneticPr fontId="1" type="noConversion"/>
  </si>
  <si>
    <t>5 dpi</t>
    <phoneticPr fontId="1" type="noConversion"/>
  </si>
  <si>
    <t>15 dpi</t>
    <phoneticPr fontId="1" type="noConversion"/>
  </si>
  <si>
    <t>25 dpi</t>
    <phoneticPr fontId="1" type="noConversion"/>
  </si>
  <si>
    <t>OD620</t>
    <phoneticPr fontId="1" type="noConversion"/>
  </si>
  <si>
    <t>OD700</t>
    <phoneticPr fontId="1" type="noConversion"/>
  </si>
  <si>
    <t>OD/FW g</t>
    <phoneticPr fontId="1" type="noConversion"/>
  </si>
  <si>
    <t>OD/FW 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</si>
</sst>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zh-CN"/>
                      <a:t>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3732143177886325E-17"/>
                  <c:y val="-3.5277777777777831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7037037037037051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7.0555555555555552E-2"/>
                </c:manualLayout>
              </c:layout>
              <c:tx>
                <c:rich>
                  <a:bodyPr/>
                  <a:lstStyle/>
                  <a:p>
                    <a:r>
                      <a:rPr lang="en-US" altLang="zh-CN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Sheet1!$K$12:$K$15</c:f>
                <c:numCache>
                  <c:formatCode>General</c:formatCode>
                  <c:ptCount val="4"/>
                  <c:pt idx="0">
                    <c:v>8.7419741305954465E-2</c:v>
                  </c:pt>
                  <c:pt idx="1">
                    <c:v>0.44996446058179473</c:v>
                  </c:pt>
                  <c:pt idx="2">
                    <c:v>0.64036702267853396</c:v>
                  </c:pt>
                  <c:pt idx="3">
                    <c:v>0.72759415678258943</c:v>
                  </c:pt>
                </c:numCache>
              </c:numRef>
            </c:plus>
            <c:minus>
              <c:numRef>
                <c:f>Sheet1!$K$12:$K$15</c:f>
                <c:numCache>
                  <c:formatCode>General</c:formatCode>
                  <c:ptCount val="4"/>
                  <c:pt idx="0">
                    <c:v>8.7419741305954465E-2</c:v>
                  </c:pt>
                  <c:pt idx="1">
                    <c:v>0.44996446058179473</c:v>
                  </c:pt>
                  <c:pt idx="2">
                    <c:v>0.64036702267853396</c:v>
                  </c:pt>
                  <c:pt idx="3">
                    <c:v>0.72759415678258943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Sheet1!$I$12:$I$15</c:f>
              <c:strCache>
                <c:ptCount val="4"/>
                <c:pt idx="0">
                  <c:v>CK</c:v>
                </c:pt>
                <c:pt idx="1">
                  <c:v>5 dpi</c:v>
                </c:pt>
                <c:pt idx="2">
                  <c:v>15 dpi</c:v>
                </c:pt>
                <c:pt idx="3">
                  <c:v>25 dpi</c:v>
                </c:pt>
              </c:strCache>
            </c:strRef>
          </c:cat>
          <c:val>
            <c:numRef>
              <c:f>Sheet1!$J$12:$J$15</c:f>
              <c:numCache>
                <c:formatCode>General</c:formatCode>
                <c:ptCount val="4"/>
                <c:pt idx="0">
                  <c:v>1.62504</c:v>
                </c:pt>
                <c:pt idx="1">
                  <c:v>2.3918683333333335</c:v>
                </c:pt>
                <c:pt idx="2">
                  <c:v>3.6002458333333327</c:v>
                </c:pt>
                <c:pt idx="3">
                  <c:v>3.5919408333333336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886160976"/>
        <c:axId val="-886169136"/>
      </c:barChart>
      <c:catAx>
        <c:axId val="-88616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zh-CN"/>
          </a:p>
        </c:txPr>
        <c:crossAx val="-886169136"/>
        <c:crosses val="autoZero"/>
        <c:auto val="1"/>
        <c:lblAlgn val="ctr"/>
        <c:lblOffset val="100"/>
        <c:noMultiLvlLbl val="0"/>
      </c:catAx>
      <c:valAx>
        <c:axId val="-8861691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Soluble sugar</a:t>
                </a:r>
                <a:r>
                  <a:rPr lang="en-US" sz="1100" b="0" i="0" u="none" strike="noStrike" baseline="0">
                    <a:effectLst/>
                  </a:rPr>
                  <a:t> content</a:t>
                </a:r>
              </a:p>
              <a:p>
                <a:pPr>
                  <a:defRPr/>
                </a:pPr>
                <a:r>
                  <a:rPr lang="en-US" sz="1100" b="0" i="0" u="none" strike="noStrike" baseline="0">
                    <a:effectLst/>
                  </a:rPr>
                  <a:t>(mg/g FW)</a:t>
                </a:r>
                <a:r>
                  <a:rPr lang="en-US"/>
                  <a:t> 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zh-CN"/>
          </a:p>
        </c:txPr>
        <c:crossAx val="-88616097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aseline="0">
          <a:solidFill>
            <a:schemeClr val="tx1"/>
          </a:solidFill>
          <a:latin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altLang="zh-CN"/>
                      <a:t>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altLang="zh-CN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zh-CN"/>
                      <a:t>**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Sheet1!$K$17:$K$20</c:f>
                <c:numCache>
                  <c:formatCode>General</c:formatCode>
                  <c:ptCount val="4"/>
                  <c:pt idx="0">
                    <c:v>6.5255395690062756E-3</c:v>
                  </c:pt>
                  <c:pt idx="1">
                    <c:v>1.0596917790879883E-2</c:v>
                  </c:pt>
                  <c:pt idx="2">
                    <c:v>1.6233299110162604E-2</c:v>
                  </c:pt>
                  <c:pt idx="3">
                    <c:v>1.5094060642075897E-2</c:v>
                  </c:pt>
                </c:numCache>
              </c:numRef>
            </c:plus>
            <c:minus>
              <c:numRef>
                <c:f>Sheet1!$K$17:$K$20</c:f>
                <c:numCache>
                  <c:formatCode>General</c:formatCode>
                  <c:ptCount val="4"/>
                  <c:pt idx="0">
                    <c:v>6.5255395690062756E-3</c:v>
                  </c:pt>
                  <c:pt idx="1">
                    <c:v>1.0596917790879883E-2</c:v>
                  </c:pt>
                  <c:pt idx="2">
                    <c:v>1.6233299110162604E-2</c:v>
                  </c:pt>
                  <c:pt idx="3">
                    <c:v>1.5094060642075897E-2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Sheet1!$I$17:$I$20</c:f>
              <c:strCache>
                <c:ptCount val="4"/>
                <c:pt idx="0">
                  <c:v>CK</c:v>
                </c:pt>
                <c:pt idx="1">
                  <c:v>5 dpi</c:v>
                </c:pt>
                <c:pt idx="2">
                  <c:v>15 dpi</c:v>
                </c:pt>
                <c:pt idx="3">
                  <c:v>25 dpi</c:v>
                </c:pt>
              </c:strCache>
            </c:strRef>
          </c:cat>
          <c:val>
            <c:numRef>
              <c:f>Sheet1!$J$17:$J$20</c:f>
              <c:numCache>
                <c:formatCode>General</c:formatCode>
                <c:ptCount val="4"/>
                <c:pt idx="0">
                  <c:v>6.2633333333333333E-2</c:v>
                </c:pt>
                <c:pt idx="1">
                  <c:v>7.3766666666666661E-2</c:v>
                </c:pt>
                <c:pt idx="2">
                  <c:v>0.14719999999999997</c:v>
                </c:pt>
                <c:pt idx="3">
                  <c:v>0.13576666666666667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886171312"/>
        <c:axId val="-886172944"/>
      </c:barChart>
      <c:catAx>
        <c:axId val="-88617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zh-CN"/>
          </a:p>
        </c:txPr>
        <c:crossAx val="-886172944"/>
        <c:crosses val="autoZero"/>
        <c:auto val="1"/>
        <c:lblAlgn val="ctr"/>
        <c:lblOffset val="100"/>
        <c:noMultiLvlLbl val="0"/>
      </c:catAx>
      <c:valAx>
        <c:axId val="-88617294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/>
                  <a:t>NBT-formazan </a:t>
                </a:r>
              </a:p>
              <a:p>
                <a:pPr>
                  <a:defRPr/>
                </a:pPr>
                <a:r>
                  <a:rPr lang="en-US"/>
                  <a:t>(A</a:t>
                </a:r>
                <a:r>
                  <a:rPr lang="en-US" baseline="-25000"/>
                  <a:t>700</a:t>
                </a:r>
                <a:r>
                  <a:rPr lang="en-US"/>
                  <a:t>/mg FW)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zh-CN"/>
          </a:p>
        </c:txPr>
        <c:crossAx val="-886171312"/>
        <c:crosses val="autoZero"/>
        <c:crossBetween val="between"/>
        <c:majorUnit val="5.000000000000001E-2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aseline="0">
          <a:solidFill>
            <a:schemeClr val="tx1"/>
          </a:solidFill>
          <a:latin typeface="Arial" panose="020B0604020202020204" pitchFamily="34" charset="0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388620</xdr:colOff>
      <xdr:row>10</xdr:row>
      <xdr:rowOff>53340</xdr:rowOff>
    </xdr:from>
    <xdr:to>
      <xdr:col>21</xdr:col>
      <xdr:colOff>434220</xdr:colOff>
      <xdr:row>22</xdr:row>
      <xdr:rowOff>18780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205740</xdr:colOff>
      <xdr:row>10</xdr:row>
      <xdr:rowOff>53340</xdr:rowOff>
    </xdr:from>
    <xdr:to>
      <xdr:col>16</xdr:col>
      <xdr:colOff>287340</xdr:colOff>
      <xdr:row>22</xdr:row>
      <xdr:rowOff>18780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V20"/>
  <sheetViews>
    <sheetView tabSelected="1" topLeftCell="H1" zoomScale="130" zoomScaleNormal="130" workbookViewId="0">
      <selection activeCell="AA9" sqref="AA9"/>
    </sheetView>
  </sheetViews>
  <sheetFormatPr defaultRowHeight="14" x14ac:dyDescent="0.25"/>
  <cols>
    <col min="23" max="28" width="11.81640625" bestFit="1" customWidth="1"/>
  </cols>
  <sheetData>
    <row r="1" spans="8:22" x14ac:dyDescent="0.25">
      <c r="I1" t="s">
        <v>9</v>
      </c>
      <c r="Q1" t="s">
        <v>11</v>
      </c>
    </row>
    <row r="2" spans="8:22" ht="14.4" x14ac:dyDescent="0.25">
      <c r="I2" t="s">
        <v>0</v>
      </c>
      <c r="J2">
        <v>0.13200000000000001</v>
      </c>
      <c r="K2">
        <v>0.14299999999999999</v>
      </c>
      <c r="L2">
        <v>0.122</v>
      </c>
      <c r="M2">
        <v>0.113</v>
      </c>
      <c r="N2">
        <v>0.124</v>
      </c>
      <c r="O2">
        <v>0.13400000000000001</v>
      </c>
      <c r="Q2">
        <f>(0.8305*J2+0.0562)/0.1</f>
        <v>1.6582599999999998</v>
      </c>
      <c r="R2">
        <f t="shared" ref="R2:V2" si="0">(0.8305*K2+0.0562)/0.1</f>
        <v>1.7496149999999999</v>
      </c>
      <c r="S2">
        <f t="shared" si="0"/>
        <v>1.5752099999999998</v>
      </c>
      <c r="T2">
        <f t="shared" si="0"/>
        <v>1.5004649999999999</v>
      </c>
      <c r="U2">
        <f t="shared" si="0"/>
        <v>1.5918199999999998</v>
      </c>
      <c r="V2">
        <f t="shared" si="0"/>
        <v>1.6748699999999999</v>
      </c>
    </row>
    <row r="3" spans="8:22" ht="14.4" x14ac:dyDescent="0.25">
      <c r="I3" t="s">
        <v>4</v>
      </c>
      <c r="J3">
        <v>0.21199999999999999</v>
      </c>
      <c r="K3">
        <v>0.23100000000000001</v>
      </c>
      <c r="L3">
        <v>0.312</v>
      </c>
      <c r="M3">
        <v>0.23300000000000001</v>
      </c>
      <c r="N3">
        <v>0.156</v>
      </c>
      <c r="O3">
        <v>0.17799999999999999</v>
      </c>
      <c r="Q3">
        <f t="shared" ref="Q3:Q5" si="1">(0.8305*J3+0.0562)/0.1</f>
        <v>2.3226599999999999</v>
      </c>
      <c r="R3">
        <f t="shared" ref="R3:R5" si="2">(0.8305*K3+0.0562)/0.1</f>
        <v>2.4804550000000001</v>
      </c>
      <c r="S3">
        <f t="shared" ref="S3:S5" si="3">(0.8305*L3+0.0562)/0.1</f>
        <v>3.1531600000000002</v>
      </c>
      <c r="T3">
        <f t="shared" ref="T3:T5" si="4">(0.8305*M3+0.0562)/0.1</f>
        <v>2.4970650000000001</v>
      </c>
      <c r="U3">
        <f t="shared" ref="U3:U5" si="5">(0.8305*N3+0.0562)/0.1</f>
        <v>1.85758</v>
      </c>
      <c r="V3">
        <f t="shared" ref="V3:V5" si="6">(0.8305*O3+0.0562)/0.1</f>
        <v>2.0402899999999997</v>
      </c>
    </row>
    <row r="4" spans="8:22" ht="14.4" x14ac:dyDescent="0.25">
      <c r="I4" t="s">
        <v>2</v>
      </c>
      <c r="J4">
        <v>0.42299999999999999</v>
      </c>
      <c r="K4">
        <v>0.32400000000000001</v>
      </c>
      <c r="L4">
        <v>0.44500000000000001</v>
      </c>
      <c r="M4">
        <v>0.23400000000000001</v>
      </c>
      <c r="N4">
        <v>0.39800000000000002</v>
      </c>
      <c r="O4">
        <v>0.371</v>
      </c>
      <c r="Q4">
        <f t="shared" si="1"/>
        <v>4.0750149999999996</v>
      </c>
      <c r="R4">
        <f t="shared" si="2"/>
        <v>3.2528199999999994</v>
      </c>
      <c r="S4">
        <f t="shared" si="3"/>
        <v>4.2577249999999998</v>
      </c>
      <c r="T4">
        <f t="shared" si="4"/>
        <v>2.5053700000000001</v>
      </c>
      <c r="U4">
        <f t="shared" si="5"/>
        <v>3.8673900000000003</v>
      </c>
      <c r="V4">
        <f t="shared" si="6"/>
        <v>3.6431550000000001</v>
      </c>
    </row>
    <row r="5" spans="8:22" ht="14.4" x14ac:dyDescent="0.25">
      <c r="I5" t="s">
        <v>3</v>
      </c>
      <c r="J5">
        <v>0.32100000000000001</v>
      </c>
      <c r="K5">
        <v>0.34100000000000003</v>
      </c>
      <c r="L5">
        <v>0.47699999999999998</v>
      </c>
      <c r="M5">
        <v>0.376</v>
      </c>
      <c r="N5">
        <v>0.23300000000000001</v>
      </c>
      <c r="O5">
        <v>0.441</v>
      </c>
      <c r="Q5">
        <f t="shared" si="1"/>
        <v>3.2279049999999998</v>
      </c>
      <c r="R5">
        <f t="shared" si="2"/>
        <v>3.3940049999999999</v>
      </c>
      <c r="S5">
        <f t="shared" si="3"/>
        <v>4.523485</v>
      </c>
      <c r="T5">
        <f t="shared" si="4"/>
        <v>3.6846800000000002</v>
      </c>
      <c r="U5">
        <f t="shared" si="5"/>
        <v>2.4970650000000001</v>
      </c>
      <c r="V5">
        <f t="shared" si="6"/>
        <v>4.2245050000000006</v>
      </c>
    </row>
    <row r="6" spans="8:22" x14ac:dyDescent="0.25">
      <c r="I6" t="s">
        <v>10</v>
      </c>
      <c r="Q6" t="s">
        <v>12</v>
      </c>
    </row>
    <row r="7" spans="8:22" ht="14.4" x14ac:dyDescent="0.25">
      <c r="I7" t="s">
        <v>0</v>
      </c>
      <c r="J7">
        <v>0.32100000000000001</v>
      </c>
      <c r="K7">
        <v>0.34499999999999997</v>
      </c>
      <c r="L7">
        <v>0.35599999999999998</v>
      </c>
      <c r="M7">
        <v>0.27600000000000002</v>
      </c>
      <c r="N7">
        <v>0.28899999999999998</v>
      </c>
      <c r="O7">
        <v>0.29199999999999998</v>
      </c>
      <c r="Q7">
        <f>J7*1/100/0.05</f>
        <v>6.4199999999999993E-2</v>
      </c>
      <c r="R7">
        <f t="shared" ref="R7:V7" si="7">K7*1/100/0.05</f>
        <v>6.8999999999999992E-2</v>
      </c>
      <c r="S7">
        <f t="shared" si="7"/>
        <v>7.1199999999999986E-2</v>
      </c>
      <c r="T7">
        <f t="shared" si="7"/>
        <v>5.5200000000000006E-2</v>
      </c>
      <c r="U7">
        <f t="shared" si="7"/>
        <v>5.779999999999999E-2</v>
      </c>
      <c r="V7">
        <f t="shared" si="7"/>
        <v>5.8399999999999994E-2</v>
      </c>
    </row>
    <row r="8" spans="8:22" ht="14.4" x14ac:dyDescent="0.25">
      <c r="I8" t="s">
        <v>4</v>
      </c>
      <c r="J8">
        <v>0.33400000000000002</v>
      </c>
      <c r="K8">
        <v>0.43099999999999999</v>
      </c>
      <c r="L8">
        <v>0.32100000000000001</v>
      </c>
      <c r="M8">
        <v>0.35099999999999998</v>
      </c>
      <c r="N8">
        <v>0.33500000000000002</v>
      </c>
      <c r="O8">
        <v>0.441</v>
      </c>
      <c r="Q8">
        <f t="shared" ref="Q8:Q10" si="8">J8*1/100/0.05</f>
        <v>6.6799999999999998E-2</v>
      </c>
      <c r="R8">
        <f t="shared" ref="R8:R10" si="9">K8*1/100/0.05</f>
        <v>8.6199999999999985E-2</v>
      </c>
      <c r="S8">
        <f t="shared" ref="S8:S10" si="10">L8*1/100/0.05</f>
        <v>6.4199999999999993E-2</v>
      </c>
      <c r="T8">
        <f t="shared" ref="T8:T10" si="11">M8*1/100/0.05</f>
        <v>7.0199999999999985E-2</v>
      </c>
      <c r="U8">
        <f t="shared" ref="U8:U10" si="12">N8*1/100/0.05</f>
        <v>6.7000000000000004E-2</v>
      </c>
      <c r="V8">
        <f t="shared" ref="V8:V10" si="13">O8*1/100/0.05</f>
        <v>8.8199999999999987E-2</v>
      </c>
    </row>
    <row r="9" spans="8:22" ht="14.4" x14ac:dyDescent="0.25">
      <c r="I9" t="s">
        <v>2</v>
      </c>
      <c r="J9">
        <v>0.754</v>
      </c>
      <c r="K9">
        <v>0.65100000000000002</v>
      </c>
      <c r="L9">
        <v>0.77500000000000002</v>
      </c>
      <c r="M9">
        <v>0.86699999999999999</v>
      </c>
      <c r="N9">
        <v>0.65800000000000003</v>
      </c>
      <c r="O9">
        <v>0.71099999999999997</v>
      </c>
      <c r="Q9">
        <f t="shared" si="8"/>
        <v>0.15079999999999999</v>
      </c>
      <c r="R9">
        <f t="shared" si="9"/>
        <v>0.13019999999999998</v>
      </c>
      <c r="S9">
        <f t="shared" si="10"/>
        <v>0.155</v>
      </c>
      <c r="T9">
        <f t="shared" si="11"/>
        <v>0.1734</v>
      </c>
      <c r="U9">
        <f t="shared" si="12"/>
        <v>0.13159999999999999</v>
      </c>
      <c r="V9">
        <f t="shared" si="13"/>
        <v>0.14219999999999999</v>
      </c>
    </row>
    <row r="10" spans="8:22" ht="14.4" x14ac:dyDescent="0.25">
      <c r="I10" t="s">
        <v>3</v>
      </c>
      <c r="J10">
        <v>0.66500000000000004</v>
      </c>
      <c r="K10">
        <v>0.58699999999999997</v>
      </c>
      <c r="L10">
        <v>0.61199999999999999</v>
      </c>
      <c r="M10">
        <v>0.67800000000000005</v>
      </c>
      <c r="N10">
        <v>0.752</v>
      </c>
      <c r="O10">
        <v>0.77900000000000003</v>
      </c>
      <c r="Q10">
        <f t="shared" si="8"/>
        <v>0.13300000000000001</v>
      </c>
      <c r="R10">
        <f t="shared" si="9"/>
        <v>0.11739999999999998</v>
      </c>
      <c r="S10">
        <f t="shared" si="10"/>
        <v>0.12239999999999998</v>
      </c>
      <c r="T10">
        <f t="shared" si="11"/>
        <v>0.1356</v>
      </c>
      <c r="U10">
        <f t="shared" si="12"/>
        <v>0.15039999999999998</v>
      </c>
      <c r="V10">
        <f t="shared" si="13"/>
        <v>0.15579999999999999</v>
      </c>
    </row>
    <row r="11" spans="8:22" x14ac:dyDescent="0.25">
      <c r="H11" t="s">
        <v>5</v>
      </c>
    </row>
    <row r="12" spans="8:22" x14ac:dyDescent="0.25">
      <c r="I12" t="s">
        <v>0</v>
      </c>
      <c r="J12">
        <f>AVERAGE(Q2:V2)</f>
        <v>1.62504</v>
      </c>
      <c r="K12">
        <f>STDEV(Q2:V2)</f>
        <v>8.7419741305954465E-2</v>
      </c>
    </row>
    <row r="13" spans="8:22" x14ac:dyDescent="0.25">
      <c r="I13" t="s">
        <v>6</v>
      </c>
      <c r="J13">
        <f t="shared" ref="J13:J15" si="14">AVERAGE(Q3:V3)</f>
        <v>2.3918683333333335</v>
      </c>
      <c r="K13">
        <f t="shared" ref="K13:K15" si="15">STDEV(Q3:V3)</f>
        <v>0.44996446058179473</v>
      </c>
      <c r="L13">
        <f>_xlfn.T.TEST(J2:O2,J3:O3,2,1)</f>
        <v>1.0927828299230027E-2</v>
      </c>
    </row>
    <row r="14" spans="8:22" x14ac:dyDescent="0.25">
      <c r="I14" t="s">
        <v>7</v>
      </c>
      <c r="J14">
        <f t="shared" si="14"/>
        <v>3.6002458333333327</v>
      </c>
      <c r="K14">
        <f t="shared" si="15"/>
        <v>0.64036702267853396</v>
      </c>
      <c r="L14">
        <f>_xlfn.T.TEST(J2:O2,J4:O4,2,1)</f>
        <v>5.7260583040235301E-4</v>
      </c>
    </row>
    <row r="15" spans="8:22" x14ac:dyDescent="0.25">
      <c r="I15" t="s">
        <v>8</v>
      </c>
      <c r="J15">
        <f t="shared" si="14"/>
        <v>3.5919408333333336</v>
      </c>
      <c r="K15">
        <f t="shared" si="15"/>
        <v>0.72759415678258943</v>
      </c>
      <c r="L15">
        <f>_xlfn.T.TEST(J2:O2,J5:O5,2,1)</f>
        <v>1.2779759185921878E-3</v>
      </c>
    </row>
    <row r="16" spans="8:22" x14ac:dyDescent="0.25">
      <c r="H16" t="s">
        <v>1</v>
      </c>
    </row>
    <row r="17" spans="9:12" x14ac:dyDescent="0.25">
      <c r="I17" t="s">
        <v>0</v>
      </c>
      <c r="J17">
        <f>AVERAGE(Q7:V7)</f>
        <v>6.2633333333333333E-2</v>
      </c>
      <c r="K17">
        <f>STDEV(Q7:V7)</f>
        <v>6.5255395690062756E-3</v>
      </c>
    </row>
    <row r="18" spans="9:12" x14ac:dyDescent="0.25">
      <c r="I18" t="s">
        <v>6</v>
      </c>
      <c r="J18">
        <f t="shared" ref="J18:J20" si="16">AVERAGE(Q8:V8)</f>
        <v>7.3766666666666661E-2</v>
      </c>
      <c r="K18">
        <f t="shared" ref="K18:K20" si="17">STDEV(Q8:V8)</f>
        <v>1.0596917790879883E-2</v>
      </c>
      <c r="L18">
        <f>_xlfn.T.TEST(J7:O7,J8:O8,2,1)</f>
        <v>8.4406045160367843E-2</v>
      </c>
    </row>
    <row r="19" spans="9:12" x14ac:dyDescent="0.25">
      <c r="I19" t="s">
        <v>7</v>
      </c>
      <c r="J19">
        <f t="shared" si="16"/>
        <v>0.14719999999999997</v>
      </c>
      <c r="K19">
        <f t="shared" si="17"/>
        <v>1.6233299110162604E-2</v>
      </c>
      <c r="L19">
        <f>_xlfn.T.TEST(J7:O7,J9:O9,2,1)</f>
        <v>1.1181643465896483E-4</v>
      </c>
    </row>
    <row r="20" spans="9:12" x14ac:dyDescent="0.25">
      <c r="I20" t="s">
        <v>8</v>
      </c>
      <c r="J20">
        <f t="shared" si="16"/>
        <v>0.13576666666666667</v>
      </c>
      <c r="K20">
        <f t="shared" si="17"/>
        <v>1.5094060642075897E-2</v>
      </c>
      <c r="L20">
        <f>_xlfn.T.TEST(J7:O7,J10:O10,2,1)</f>
        <v>3.3656800271085913E-4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Micorosoft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Micorosoft</dc:creator>
  <cp:lastModifiedBy>joe</cp:lastModifiedBy>
  <dcterms:created xsi:type="dcterms:W3CDTF">2021-04-02T07:19:32Z</dcterms:created>
  <dcterms:modified xsi:type="dcterms:W3CDTF">2025-07-11T09:20:47Z</dcterms:modified>
</cp:coreProperties>
</file>